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workbookProtection workbookPassword="D5BA" lockStructure="1"/>
  <bookViews>
    <workbookView xWindow="15" yWindow="15" windowWidth="18870" windowHeight="11985"/>
  </bookViews>
  <sheets>
    <sheet name="170 2020" sheetId="7" r:id="rId1"/>
    <sheet name="Tiere" sheetId="11" state="hidden" r:id="rId2"/>
    <sheet name="Dunger" sheetId="12" state="hidden" r:id="rId3"/>
    <sheet name="Erläuterungen" sheetId="13" r:id="rId4"/>
  </sheets>
  <definedNames>
    <definedName name="_xlnm._FilterDatabase" localSheetId="1" hidden="1">Tiere!$A$1:$H$87</definedName>
    <definedName name="_xlnm.Print_Area" localSheetId="0">'170 2020'!$A$1:$AL$63</definedName>
  </definedNames>
  <calcPr calcId="145621"/>
  <customWorkbookViews>
    <customWorkbookView name="msbo - Persönliche Ansicht" guid="{BBF2F1EA-E8F4-4EE9-83EA-DB847D7BDAAF}" mergeInterval="0" personalView="1" xWindow="5" yWindow="30" windowWidth="1266" windowHeight="787" activeSheetId="1"/>
  </customWorkbookViews>
</workbook>
</file>

<file path=xl/calcChain.xml><?xml version="1.0" encoding="utf-8"?>
<calcChain xmlns="http://schemas.openxmlformats.org/spreadsheetml/2006/main">
  <c r="M6" i="7" l="1"/>
  <c r="F24" i="7"/>
  <c r="F25" i="7"/>
  <c r="C11" i="7"/>
  <c r="H47" i="7"/>
  <c r="G23" i="7"/>
  <c r="O35" i="7"/>
  <c r="O34" i="7"/>
  <c r="N35" i="7"/>
  <c r="N34" i="7"/>
  <c r="O33" i="7"/>
  <c r="H33" i="7"/>
  <c r="N33" i="7"/>
  <c r="M33" i="7"/>
  <c r="G33" i="7"/>
  <c r="G35" i="7"/>
  <c r="M35" i="7"/>
  <c r="M34" i="7"/>
  <c r="H34" i="7"/>
  <c r="G34" i="7"/>
  <c r="M44" i="7"/>
  <c r="F44" i="7" s="1"/>
  <c r="H44" i="7"/>
  <c r="M43" i="7"/>
  <c r="F43" i="7" s="1"/>
  <c r="H43" i="7"/>
  <c r="M42" i="7"/>
  <c r="F42" i="7" s="1"/>
  <c r="H42" i="7"/>
  <c r="O32" i="7"/>
  <c r="N32" i="7"/>
  <c r="M32" i="7"/>
  <c r="F32" i="7" s="1"/>
  <c r="O31" i="7"/>
  <c r="N31" i="7"/>
  <c r="M31" i="7"/>
  <c r="F31" i="7" s="1"/>
  <c r="O30" i="7"/>
  <c r="N30" i="7"/>
  <c r="M30" i="7"/>
  <c r="F30" i="7" s="1"/>
  <c r="O29" i="7"/>
  <c r="H29" i="7"/>
  <c r="N29" i="7"/>
  <c r="M29" i="7"/>
  <c r="F29" i="7"/>
  <c r="O28" i="7"/>
  <c r="H28" i="7"/>
  <c r="N28" i="7"/>
  <c r="M28" i="7"/>
  <c r="F28" i="7" s="1"/>
  <c r="G28" i="7"/>
  <c r="O27" i="7"/>
  <c r="H27" i="7"/>
  <c r="N27" i="7"/>
  <c r="M27" i="7"/>
  <c r="F27" i="7" s="1"/>
  <c r="G27" i="7"/>
  <c r="L25" i="7"/>
  <c r="M21" i="7"/>
  <c r="U24" i="7"/>
  <c r="U23" i="7"/>
  <c r="U20" i="7"/>
  <c r="U19" i="7"/>
  <c r="L19" i="7"/>
  <c r="M15" i="7"/>
  <c r="U18" i="7"/>
  <c r="H23" i="7"/>
  <c r="H56" i="7"/>
  <c r="G56" i="7"/>
  <c r="J22" i="7"/>
  <c r="A13" i="7"/>
  <c r="H45" i="7"/>
  <c r="H46" i="7"/>
  <c r="H48" i="7"/>
  <c r="E59" i="7"/>
  <c r="H32" i="7"/>
  <c r="H35" i="7"/>
  <c r="G29" i="7"/>
  <c r="G24" i="7"/>
  <c r="H26" i="7"/>
  <c r="G26" i="7"/>
  <c r="H24" i="7"/>
  <c r="H31" i="7"/>
  <c r="G31" i="7"/>
  <c r="G30" i="7"/>
  <c r="H30" i="7"/>
  <c r="G32" i="7"/>
  <c r="H25" i="7"/>
  <c r="G25" i="7"/>
  <c r="F11" i="7"/>
  <c r="F26" i="7"/>
  <c r="F22" i="7"/>
  <c r="H22" i="7"/>
  <c r="G22" i="7"/>
  <c r="G36" i="7" l="1"/>
  <c r="H49" i="7"/>
  <c r="H36" i="7"/>
  <c r="D51" i="7"/>
  <c r="H55" i="7"/>
  <c r="A37" i="7"/>
  <c r="G20" i="7"/>
  <c r="G55" i="7" l="1"/>
  <c r="G57" i="7"/>
</calcChain>
</file>

<file path=xl/comments1.xml><?xml version="1.0" encoding="utf-8"?>
<comments xmlns="http://schemas.openxmlformats.org/spreadsheetml/2006/main">
  <authors>
    <author>msbo</author>
    <author>Offenberger, Konrad (LfL)</author>
    <author>Sperger, Christian (LfL)</author>
  </authors>
  <commentList>
    <comment ref="F6" authorId="0">
      <text>
        <r>
          <rPr>
            <sz val="10"/>
            <color indexed="81"/>
            <rFont val="Tahoma"/>
            <family val="2"/>
          </rPr>
          <t xml:space="preserve">Landwirtschaftlich genutzte Fläche </t>
        </r>
      </text>
    </comment>
    <comment ref="G8" authorId="0">
      <text>
        <r>
          <rPr>
            <sz val="10"/>
            <color indexed="81"/>
            <rFont val="Tahoma"/>
            <family val="2"/>
          </rPr>
          <t>Hier sind nur Flächen anzugeben die nicht gedüngt und auch nicht genutzt werden</t>
        </r>
      </text>
    </comment>
    <comment ref="G10" authorId="0">
      <text>
        <r>
          <rPr>
            <sz val="10"/>
            <color indexed="81"/>
            <rFont val="Tahoma"/>
            <family val="2"/>
          </rPr>
          <t>Hier sind nur Flächen anzugeben die nicht gedüngt und auch nicht genutzt werden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12" authorId="0">
      <text>
        <r>
          <rPr>
            <sz val="10"/>
            <color indexed="81"/>
            <rFont val="Tahoma"/>
            <family val="2"/>
          </rPr>
          <t>Milchleistung = Abgelieferte Milchmenge / Anzahl Kühe</t>
        </r>
      </text>
    </comment>
    <comment ref="D17" authorId="0">
      <text>
        <r>
          <rPr>
            <sz val="10"/>
            <color indexed="81"/>
            <rFont val="Tahoma"/>
            <family val="2"/>
          </rPr>
          <t>Anzahl je Aufstallungsart;
Bei Aufstallung Gülle mit Weide sind die Tiere nach Weidetagen aufzuteilen;
Beispiel: 40 Milchkühe auf Gülle sind im Sommer (6 Monate)  halbtags auf der Weide --&gt; 25 % Weide
Ergebnis: 30 Kühe (Gülle); 10 Kühe Weide</t>
        </r>
      </text>
    </comment>
    <comment ref="F33" authorId="1">
      <text>
        <r>
          <rPr>
            <sz val="9"/>
            <color indexed="81"/>
            <rFont val="Tahoma"/>
            <family val="2"/>
          </rPr>
          <t>Bei eigenen Daten bzw. bei einer stark N/P-reduzierten Fütterung muss dies belegt werden.</t>
        </r>
      </text>
    </comment>
    <comment ref="F34" authorId="1">
      <text>
        <r>
          <rPr>
            <sz val="9"/>
            <color indexed="81"/>
            <rFont val="Tahoma"/>
            <family val="2"/>
          </rPr>
          <t>Bei eigenen Daten bzw. bei einer stark N/P-reduzierten Fütterung muss dies belegt werden.</t>
        </r>
      </text>
    </comment>
    <comment ref="F35" authorId="1">
      <text>
        <r>
          <rPr>
            <sz val="9"/>
            <color indexed="81"/>
            <rFont val="Tahoma"/>
            <family val="2"/>
          </rPr>
          <t>Bei eigenen Daten bzw. bei einer stark N/P-reduzierten Fütterung muss dies belegt werden.</t>
        </r>
      </text>
    </comment>
    <comment ref="E42" authorId="2">
      <text>
        <r>
          <rPr>
            <sz val="9"/>
            <color indexed="81"/>
            <rFont val="Tahoma"/>
            <family val="2"/>
          </rPr>
          <t>Als Abgang dürfen nur tierische Ausscheidungen berrücksichtigt werden.</t>
        </r>
      </text>
    </comment>
    <comment ref="E43" authorId="2">
      <text>
        <r>
          <rPr>
            <sz val="9"/>
            <color indexed="81"/>
            <rFont val="Tahoma"/>
            <family val="2"/>
          </rPr>
          <t xml:space="preserve">Als Abgang dürfen nur tierische Ausscheidungen berrücksichtigt werden.
</t>
        </r>
      </text>
    </comment>
    <comment ref="E44" authorId="2">
      <text>
        <r>
          <rPr>
            <sz val="9"/>
            <color indexed="81"/>
            <rFont val="Tahoma"/>
            <family val="2"/>
          </rPr>
          <t>Als Abgang dürfen nur tierische Ausscheidungen berrücksichtigt werden.</t>
        </r>
      </text>
    </comment>
    <comment ref="E45" authorId="1">
      <text>
        <r>
          <rPr>
            <sz val="9"/>
            <color indexed="81"/>
            <rFont val="Tahoma"/>
            <family val="2"/>
          </rPr>
          <t xml:space="preserve">Als Abgang dürfen nur tierische Ausscheidungen berrücksichtigt werden.
</t>
        </r>
      </text>
    </comment>
    <comment ref="E46" authorId="1">
      <text>
        <r>
          <rPr>
            <sz val="9"/>
            <color indexed="81"/>
            <rFont val="Tahoma"/>
            <family val="2"/>
          </rPr>
          <t>Als Abgang dürfen nur tierische Ausscheidungen berrücksichtigt werden.</t>
        </r>
      </text>
    </comment>
    <comment ref="E47" authorId="1">
      <text>
        <r>
          <rPr>
            <sz val="9"/>
            <color indexed="81"/>
            <rFont val="Tahoma"/>
            <family val="2"/>
          </rPr>
          <t>Als Abgang dürfen nur tierische Ausscheidungen berrücksichtigt werden.</t>
        </r>
      </text>
    </comment>
    <comment ref="E48" authorId="1">
      <text>
        <r>
          <rPr>
            <sz val="9"/>
            <color indexed="81"/>
            <rFont val="Tahoma"/>
            <family val="2"/>
          </rPr>
          <t>Als Abgang dürfen nur tierische Ausscheidungen berrücksichtigt werden.</t>
        </r>
      </text>
    </comment>
  </commentList>
</comments>
</file>

<file path=xl/sharedStrings.xml><?xml version="1.0" encoding="utf-8"?>
<sst xmlns="http://schemas.openxmlformats.org/spreadsheetml/2006/main" count="350" uniqueCount="312">
  <si>
    <t>Gülle</t>
  </si>
  <si>
    <t>%</t>
  </si>
  <si>
    <t>kg pro mittl.</t>
  </si>
  <si>
    <t>N</t>
  </si>
  <si>
    <t>P2O5</t>
  </si>
  <si>
    <t>K2O</t>
  </si>
  <si>
    <t>Rinder</t>
  </si>
  <si>
    <t xml:space="preserve">Männliche Rinder über 2 Jahre, Zuchtbullen </t>
  </si>
  <si>
    <t>Andere weibliche Rinder über 2 Jahre</t>
  </si>
  <si>
    <t>Schweine</t>
  </si>
  <si>
    <t>Geflügel</t>
  </si>
  <si>
    <t>Flugenten</t>
  </si>
  <si>
    <t>Pferde bis ein Jahr, Ponys und Kleinpferde</t>
  </si>
  <si>
    <t>Pferde über ein Jahr</t>
  </si>
  <si>
    <t>Damwild Alttier</t>
  </si>
  <si>
    <t>Damwild Kalb</t>
  </si>
  <si>
    <t>Rotwild Alttier</t>
  </si>
  <si>
    <t>Rotwild Kalb</t>
  </si>
  <si>
    <t>Lama/Alpaka</t>
  </si>
  <si>
    <t>Perlhuhn</t>
  </si>
  <si>
    <t>Verslust</t>
  </si>
  <si>
    <t>Stall/Lager</t>
  </si>
  <si>
    <t>Mist</t>
  </si>
  <si>
    <t>je Tier</t>
  </si>
  <si>
    <t>Gesamt</t>
  </si>
  <si>
    <t>nach Abzug</t>
  </si>
  <si>
    <t>kg</t>
  </si>
  <si>
    <t>Stickstoff-</t>
  </si>
  <si>
    <t>ausscheidung</t>
  </si>
  <si>
    <t>Stickstoffmenge</t>
  </si>
  <si>
    <t>Summe Betrieb</t>
  </si>
  <si>
    <t>Zugang</t>
  </si>
  <si>
    <t>Abgang</t>
  </si>
  <si>
    <t>kg/t bzw. m³</t>
  </si>
  <si>
    <t>3. Ergebnis</t>
  </si>
  <si>
    <t xml:space="preserve">1. Stickstoffanfall der eigenen Tierhaltung nach Abzug Stall- und Lagerverluste </t>
  </si>
  <si>
    <t>Betrieb</t>
  </si>
  <si>
    <t>MgO</t>
  </si>
  <si>
    <t>Anzahl</t>
  </si>
  <si>
    <t>Betriebsnummer:</t>
  </si>
  <si>
    <t>Vorname/Name:</t>
  </si>
  <si>
    <t>Straße:</t>
  </si>
  <si>
    <t>PLZ/Ort:</t>
  </si>
  <si>
    <t>Telefon:</t>
  </si>
  <si>
    <t>Kalenderjahr:</t>
  </si>
  <si>
    <t>Milchleistung:</t>
  </si>
  <si>
    <t>kg/Kuh und Jahr</t>
  </si>
  <si>
    <t>Milchkuh ohne Kalb</t>
  </si>
  <si>
    <t>Weibliche Rinder über 1 bis 2 Jahre</t>
  </si>
  <si>
    <t xml:space="preserve"> --</t>
  </si>
  <si>
    <t>Grünlandanteil %</t>
  </si>
  <si>
    <t xml:space="preserve">ha </t>
  </si>
  <si>
    <t>ha gesamte Ackerfläche</t>
  </si>
  <si>
    <t>ha gesamte Grünlandfläche</t>
  </si>
  <si>
    <t>kg/N</t>
  </si>
  <si>
    <t>Gesamt in kg</t>
  </si>
  <si>
    <t>davon Stillleg. Acker</t>
  </si>
  <si>
    <t>davon Stillleg. GL</t>
  </si>
  <si>
    <t>Ø Jahresbestand</t>
  </si>
  <si>
    <t>Stickstoffgehalt</t>
  </si>
  <si>
    <t>kg *</t>
  </si>
  <si>
    <t>je ha **</t>
  </si>
  <si>
    <t>Stall-, Lagerverluste</t>
  </si>
  <si>
    <t>Berechnung organische (und organisch-mineralische) Düngemittel</t>
  </si>
  <si>
    <t>Weide</t>
  </si>
  <si>
    <t>Stallmist</t>
  </si>
  <si>
    <t>2. Zu- und Abgang organischer (und organisch-mineralische) Düngemittel</t>
  </si>
  <si>
    <t>Mögliche Nährstoffausbringung nach DüV § 6 (170 kg N/ha)</t>
  </si>
  <si>
    <t>Vorgaben der DüV § 6 (170 kg) eingehalten</t>
  </si>
  <si>
    <t>t bzw. m³</t>
  </si>
  <si>
    <t>Betriebe mit betriebseigener Biogasanlage können mit diesem Programm nicht gerechnet werden.</t>
  </si>
  <si>
    <t>Tabelle 4a:  Nährstoffausscheidung und Grundfutteraufnahme verschiedener Tierarten in kg pro</t>
  </si>
  <si>
    <t xml:space="preserve">                   mittlerem Jahresbestand in Abhängigkeit von Leistung und Fütterung</t>
  </si>
  <si>
    <t>Ausscheidung</t>
  </si>
  <si>
    <t>Produktionsverfahren</t>
  </si>
  <si>
    <t>Programmname</t>
  </si>
  <si>
    <t>S</t>
  </si>
  <si>
    <t>K*0,25</t>
  </si>
  <si>
    <t>N*0,08</t>
  </si>
  <si>
    <t>Männl. Rinder über 6 Monate bis 1 Jahr</t>
  </si>
  <si>
    <t>Männl. Rinder über 1 Jahr bis zwei Jahre (Mast)</t>
  </si>
  <si>
    <t>Milchkuh (6000 kg Milch, 0,9 Kalb)</t>
  </si>
  <si>
    <t>Milchkuh (8000 kg Milch, 0,9 Kalb)</t>
  </si>
  <si>
    <t>Milchkuh (10000 kg Milch, 0,9 Kalb)</t>
  </si>
  <si>
    <t>Milchkuh (12000 kg Milch, 0,9 Kalb)</t>
  </si>
  <si>
    <t>Milchkuh (6000 kg Milch,0,9 Kalb)</t>
  </si>
  <si>
    <t>Milchkuh</t>
  </si>
  <si>
    <t>Mutterkuh 700 kg, mit Kalb (6 Mon., 230 kg Absetzgewicht)</t>
  </si>
  <si>
    <t>Zuchtsauen (ab Belegen) mit 25 Ferkel bis 8 kg, Standard</t>
  </si>
  <si>
    <t>Zuchtsauen mit 25 Ferkel bis 8 kg, Standard</t>
  </si>
  <si>
    <t>Zuchtsauen (ab Belegen) mit 25 Ferkel bis 8 kg, N-/P-red.</t>
  </si>
  <si>
    <t>Zuchtsauen mit 25 Ferkel bis 8 kg, N-/P-reduziert</t>
  </si>
  <si>
    <t>Zuchtsauen (ab Belegen) mit 28 Ferkel bis 8 kg, Standard</t>
  </si>
  <si>
    <t>Zuchtsauen mit 28 Ferkel bis 8 kg, Standard</t>
  </si>
  <si>
    <t>Zuchtsauen (ab Belegen) mit 28 Ferkel bis 8 kg, N-/P-red.</t>
  </si>
  <si>
    <t>Zuchtsauen mit 28 Ferkel bis 8 kg, N-/P-reduziert</t>
  </si>
  <si>
    <t>Zuchtsauen (ab Belegen) mit 25 Ferkel bis 28 kg, Standard</t>
  </si>
  <si>
    <t>Zuchtsauen mit 25 Ferkel bis 28 kg, Standard</t>
  </si>
  <si>
    <t>Zuchtsauen (ab Belegen) mit 25 Ferkel bis 28 kg, N-/P-red.</t>
  </si>
  <si>
    <t>Zuchtsauen mit 25 Ferkel bis 28 kg, N-/P-reduziert</t>
  </si>
  <si>
    <t>Zuchtsauen (ab Belegen) mit 28 Ferkel bis 28 kg, Standard</t>
  </si>
  <si>
    <t>Zuchtsauen mit 28 Ferkel bis 28 kg, Standard</t>
  </si>
  <si>
    <t>Zuchtsauen (ab Belegen) mit 28 Ferkel bis 28 kg, N-/P-red.</t>
  </si>
  <si>
    <t>Zuchtsauen mit 28 Ferkel bis 28 kg, N-/P-reduziert</t>
  </si>
  <si>
    <t>Ferkel von 8 bis 28 kg, 450 g TZ, Standard</t>
  </si>
  <si>
    <t>Ferkel von 8 bis 28 kg, Standard</t>
  </si>
  <si>
    <t>Ferkel von 8 bis 28 kg, 450 g TZ, N-/P-red.</t>
  </si>
  <si>
    <t>Ferkel von 8 bis 28 kg, N-/P-reduziert</t>
  </si>
  <si>
    <t>Mastschweine (750 g TZ), Standard</t>
  </si>
  <si>
    <t>Mastschweine (750 g TZ), Jungsauenaufzucht, Standard</t>
  </si>
  <si>
    <t>Mastschweine (750 g TZ), N-/P-red.</t>
  </si>
  <si>
    <t>Mastschweine (750 g TZ), Jungsauenaufzucht, N-/P-reduziert</t>
  </si>
  <si>
    <t>Mastschweine (850 g TZ), Standard</t>
  </si>
  <si>
    <t>Mastschweine (850 g TZ), N-/P-red.</t>
  </si>
  <si>
    <t>Mastschweine (850 g TZ), N-/P-reduziert</t>
  </si>
  <si>
    <t>Zuchteber</t>
  </si>
  <si>
    <t>Legehennen über 16 Wochen, 17,6 kg Eimasse, Standard</t>
  </si>
  <si>
    <t>Legehennen über 16 Wochen, Standard</t>
  </si>
  <si>
    <t>Legehennen über 16 Wochen, 17,6 kg Eimasse, N-/P-reduziert</t>
  </si>
  <si>
    <t>Legehennen über 16 Wochen, N-/P-reduziert</t>
  </si>
  <si>
    <t>Junghennen bis 16 Wochen, 3,5 kg Zuw., Standard</t>
  </si>
  <si>
    <t>Junghennen bis 16 Wochen, Standard</t>
  </si>
  <si>
    <t>Junghennen bis 16 Wochen, 3,5 kg Zuw., N-/P-reduziert</t>
  </si>
  <si>
    <t>Junghennen bis 16 Wochen, N-/P-reduziert</t>
  </si>
  <si>
    <t>Masthähnchen 34-38 Tage, 2,3 kg Zuw., Standard</t>
  </si>
  <si>
    <t>Masthähnchen, Standard</t>
  </si>
  <si>
    <t>Masthähnchen 34-38 Tage, 2,3 kg Zuw., N-/P-reduziert</t>
  </si>
  <si>
    <t>Masthähnchen, N-/P-reduziert</t>
  </si>
  <si>
    <t>Putenhähne bis 21 Wochen Mast, 22,1 kg Zuw.,Standard</t>
  </si>
  <si>
    <t>Putenhähne bis 21 Wochen Mast, Standard</t>
  </si>
  <si>
    <t>Putenhähne bis 21 Wochen Mast, 22,1 kg Zuw., N-/P-reduziert</t>
  </si>
  <si>
    <t>Putenhähne bis 21 Wochen Mast, N-/P-reduziert</t>
  </si>
  <si>
    <t>Putenhennen 16 Wochen Mast, 10,9 kg Zuw., Standard</t>
  </si>
  <si>
    <t>Putenhennen 16 Wochen Mast, 10,9 kg Zuw., N-/P-reduziert</t>
  </si>
  <si>
    <t>Gänse Spätmast/Weidemast</t>
  </si>
  <si>
    <t xml:space="preserve">Pekingenten, 3,0 kg Zuw.,  6,5 Durchgänge </t>
  </si>
  <si>
    <t>Pekingenten</t>
  </si>
  <si>
    <t>Flugenten (w:m=1:1), 4 Durchgänge</t>
  </si>
  <si>
    <t>Lämmer, Schafe bis 1 Jahr, konventionell</t>
  </si>
  <si>
    <t>Mutterschafe (ohne Lamm), andere Schafe, konventionell</t>
  </si>
  <si>
    <t>Mutterziegen (mit 1,5 Lämmer), 800 kg Milch; andere Ziegen</t>
  </si>
  <si>
    <t>Milchziegen mit Lämmer, andere Ziegen</t>
  </si>
  <si>
    <t>Ponys, Pferde bis ein Jahr, 300 kg LM, Stall-/Weidehaltung</t>
  </si>
  <si>
    <t>Pferde über ein Jahr, 500-600 kg LM, Stall-/Weidehaltung</t>
  </si>
  <si>
    <t>Kaninchenaufz. bis 3 kg (Häsin + 52 Jungtiere je Häsin u. Jahr)</t>
  </si>
  <si>
    <t>Kaninchenaufz. bis 3 kg (Häsin + 52 Jungtiere je Jahr)</t>
  </si>
  <si>
    <t xml:space="preserve">                   (Stand: November 2017)</t>
  </si>
  <si>
    <t>Jahresbestand 2)</t>
  </si>
  <si>
    <t>Tabelle 5:  Nährstoffgehalte organischer Dünger vor der Ausbringung</t>
  </si>
  <si>
    <t xml:space="preserve">                  ihre Stall- und Lagerverluste 1), ihre Ausbringungsverluste 2) und ihre Wirksamkeit 3) </t>
  </si>
  <si>
    <t>Organischer Dünger mit Code-Nr.</t>
  </si>
  <si>
    <t>Milchviehgülle (Grünland, 6 % TS)</t>
  </si>
  <si>
    <t>Milchviehgülle (Grünland, 7,5 % TS)</t>
  </si>
  <si>
    <t>Milchviehgülle (Acker, 6 % TS)</t>
  </si>
  <si>
    <t>Milchviehgülle (Acker, 7,5 % TS)</t>
  </si>
  <si>
    <t>Mastbullengülle (7,5 % TS)</t>
  </si>
  <si>
    <t>Mastschweinegülle (5 % TS), Standardfutter</t>
  </si>
  <si>
    <t>Mastschweinegülle (5 % TS), N-/P-red. Fütterung</t>
  </si>
  <si>
    <t>Zuchtsauengülle (mit Ferkel, 5 % TS), Standardfutter</t>
  </si>
  <si>
    <t>Zuchtsauengülle (mit Ferkel, 5 % TS), N-/P-red. Fütterung</t>
  </si>
  <si>
    <t>Schweinejauche (2 % TS)</t>
  </si>
  <si>
    <t>Hühnermist (50 % TS)</t>
  </si>
  <si>
    <t xml:space="preserve">Hühnerkot (50 % TS) </t>
  </si>
  <si>
    <t>Putenmist (50 % TS)</t>
  </si>
  <si>
    <t>Masthähnchenmist (60 % TS)</t>
  </si>
  <si>
    <t>Pekingentenmist (30 % TS)</t>
  </si>
  <si>
    <t>Flugentenmist (30 % TS)</t>
  </si>
  <si>
    <t>Pferdemist (30 % TS)</t>
  </si>
  <si>
    <t>Schafmist (30 % TS)</t>
  </si>
  <si>
    <t xml:space="preserve">                  (Stand: November 2017)</t>
  </si>
  <si>
    <t xml:space="preserve"> Bei Fragen wenden Sie sich an Ihr zuständiges Amt für Ernährung, Landwirtschaft und Forsten.</t>
  </si>
  <si>
    <t>* Zur Überprüfung DüV §8 Abs. 6 (Notwendigkeit eines Nährstoffvergleiches) N-Ausscheidung ohne Abzug Verluste verwenden</t>
  </si>
  <si>
    <t>Acker</t>
  </si>
  <si>
    <t>Grünland</t>
  </si>
  <si>
    <t>kg (Gesamt)</t>
  </si>
  <si>
    <t xml:space="preserve">    Beim Zugang müssen alle organischen Dünger (z.B. Klärschlamm, Biogasgärrest, Kompost) erfasst werden</t>
  </si>
  <si>
    <t>nach § 6 der DüV (Grenze 170 kg N/ha)</t>
  </si>
  <si>
    <r>
      <t>Auszubringende Stickstoffmenge im Betrieb  (Zellen: H36 + H49</t>
    </r>
    <r>
      <rPr>
        <sz val="8"/>
        <rFont val="Arial"/>
        <family val="2"/>
      </rPr>
      <t>)</t>
    </r>
  </si>
  <si>
    <t>Erläuterung zur Zuordnung der Tiergruppen vom Mehrfachantrag zum 170 kg Programm</t>
  </si>
  <si>
    <t>Mehrfachantrag</t>
  </si>
  <si>
    <t>Excel Programm 170 kg</t>
  </si>
  <si>
    <t>Code</t>
  </si>
  <si>
    <t>Viehverzeichnis</t>
  </si>
  <si>
    <t>Tierauswahl</t>
  </si>
  <si>
    <t>01</t>
  </si>
  <si>
    <t xml:space="preserve">  Kälber (Zucht/Mast) bis 6 Monate</t>
  </si>
  <si>
    <t>04</t>
  </si>
  <si>
    <t xml:space="preserve">  Männliche Rinder über 6 Monate bis 1 Jahr</t>
  </si>
  <si>
    <t>05</t>
  </si>
  <si>
    <t xml:space="preserve">  Männliche Rinder über 1 Jahr bis 2 Jahre</t>
  </si>
  <si>
    <t xml:space="preserve">  Männliche Rinder über 1 Jahr bis zwei Jahre (Mast)</t>
  </si>
  <si>
    <t>06</t>
  </si>
  <si>
    <t xml:space="preserve">  Männliche Rinder über 2 Jahre, Zuchtbullen</t>
  </si>
  <si>
    <t xml:space="preserve">  Männliche Rinder über 2 Jahre, Zuchtbullen </t>
  </si>
  <si>
    <t>07</t>
  </si>
  <si>
    <t xml:space="preserve">  Weibliche Rinder über 6 Monate bis 1 Jahr</t>
  </si>
  <si>
    <t xml:space="preserve">  Weibliche Rinder über 6 Monate bis 1 Jahr </t>
  </si>
  <si>
    <t>10</t>
  </si>
  <si>
    <t xml:space="preserve">  Weibliche Rinder über 1 Jahr bis 2 Jahre</t>
  </si>
  <si>
    <t>13</t>
  </si>
  <si>
    <t xml:space="preserve">  Andere weibliche Rinder über 2 Jahre</t>
  </si>
  <si>
    <t xml:space="preserve">  Kühe (Milch-, Mutter- und Ammenkühe)</t>
  </si>
  <si>
    <t>21</t>
  </si>
  <si>
    <t xml:space="preserve">  Lämmer, Schafe bis 1 Jahr</t>
  </si>
  <si>
    <t xml:space="preserve">  Lämmer, Schafe bis 1 Jahr, konventionell</t>
  </si>
  <si>
    <t>22</t>
  </si>
  <si>
    <t xml:space="preserve">  Mutterschafe</t>
  </si>
  <si>
    <t>23</t>
  </si>
  <si>
    <t xml:space="preserve">  Andere Schafe über 1 Jahr, einschl. Hammel</t>
  </si>
  <si>
    <t xml:space="preserve">  Mutterschafe (ohne Lamm), andere Schafe, konvent.</t>
  </si>
  <si>
    <t>24</t>
  </si>
  <si>
    <t xml:space="preserve">  Schafböcke</t>
  </si>
  <si>
    <t>31</t>
  </si>
  <si>
    <t xml:space="preserve">  Mutterziegen, einschl. gedeckte Jungziegen</t>
  </si>
  <si>
    <t xml:space="preserve">  Milchziegen mit Lämmer, andere Ziegen</t>
  </si>
  <si>
    <t>32</t>
  </si>
  <si>
    <t xml:space="preserve">  Andere Ziegen über 1 Jahr</t>
  </si>
  <si>
    <t>41</t>
  </si>
  <si>
    <t xml:space="preserve">  Pferde bis 1 Jahr, Ponys und Kleinpferde</t>
  </si>
  <si>
    <t xml:space="preserve">  Pferde bis ein Jahr, Ponys und Kleinpferde</t>
  </si>
  <si>
    <t>42</t>
  </si>
  <si>
    <t xml:space="preserve">  Pferde über 1 Jahr</t>
  </si>
  <si>
    <t xml:space="preserve">  Pferde über ein Jahr</t>
  </si>
  <si>
    <t>50</t>
  </si>
  <si>
    <t xml:space="preserve">  Ferkel bis unter 30 kg</t>
  </si>
  <si>
    <t xml:space="preserve">  Ferkel von 8 bis 28 kg, Standard</t>
  </si>
  <si>
    <t xml:space="preserve">  Ferkel von 8 bis 28 kg, N-/P-reduziert</t>
  </si>
  <si>
    <t xml:space="preserve">  Zuchtsauen mit 25 Ferkel bis 8 kg, Standard</t>
  </si>
  <si>
    <t xml:space="preserve">  Zuchtsauen mit 25 Ferkel bis 8 kg, N-/P-reduziert</t>
  </si>
  <si>
    <t xml:space="preserve">  Zuchtsauen mit 28 Ferkel bis 8 kg, Standard</t>
  </si>
  <si>
    <t>51</t>
  </si>
  <si>
    <t xml:space="preserve"> Zuchtsauen ab erstem Abferkeln, Jungsauen trächtig</t>
  </si>
  <si>
    <t xml:space="preserve">  Zuchtsauen mit 28 Ferkel bis 8 kg, N-/P-reduziert</t>
  </si>
  <si>
    <t xml:space="preserve">  Zuchtsauen mit 25 Ferkel bis 28 kg, Standard</t>
  </si>
  <si>
    <t xml:space="preserve">  Zuchtsauen mit 25 Ferkel bis 28 kg, N-/P-reduziert</t>
  </si>
  <si>
    <t xml:space="preserve">  Zuchtsauen mit 28 Ferkel bis 28 kg, Standard</t>
  </si>
  <si>
    <t xml:space="preserve">  Zuchtsauen mit 28 Ferkel bis 28 kg, N-/P-reduziert</t>
  </si>
  <si>
    <t>53</t>
  </si>
  <si>
    <t xml:space="preserve">  Andere Zuchtschweine (ohne Eber) ab 50 kg</t>
  </si>
  <si>
    <t xml:space="preserve">  Mastschweine (750 g TZ), Jungsauenaufzucht, N-/P-red.</t>
  </si>
  <si>
    <t>54</t>
  </si>
  <si>
    <t xml:space="preserve">  Mastschweine (850 g TZ), Standard</t>
  </si>
  <si>
    <t>55</t>
  </si>
  <si>
    <t xml:space="preserve">  Mastschweine (einschl. Eber) ab 50 kg</t>
  </si>
  <si>
    <t xml:space="preserve">  Mastschweine (850 g TZ), N-/P-reduziert</t>
  </si>
  <si>
    <t xml:space="preserve">  Zuchteber</t>
  </si>
  <si>
    <t>61</t>
  </si>
  <si>
    <t xml:space="preserve">  Legehennen über 6 Monate</t>
  </si>
  <si>
    <t xml:space="preserve">  Legehennen über 16 Wochen, Standard</t>
  </si>
  <si>
    <t xml:space="preserve">  Legehennen über 16 Wochen, N-/P-reduziert</t>
  </si>
  <si>
    <t>62</t>
  </si>
  <si>
    <t xml:space="preserve">  Küken und Junghennen bis 6 Monate zur Aufzucht</t>
  </si>
  <si>
    <t xml:space="preserve">  Junghennen bis 16 Wochen, Standard</t>
  </si>
  <si>
    <t xml:space="preserve">  Junghennen bis 16 Wochen, N-/P-reduziert</t>
  </si>
  <si>
    <t>63</t>
  </si>
  <si>
    <t xml:space="preserve">  Masthühner/-hähne und übrige Küken</t>
  </si>
  <si>
    <t xml:space="preserve">  Masthähnchen, Standard</t>
  </si>
  <si>
    <t xml:space="preserve">  Masthähnchen, N-/P-reduziert</t>
  </si>
  <si>
    <t xml:space="preserve">  Pekingenten</t>
  </si>
  <si>
    <t>64</t>
  </si>
  <si>
    <t xml:space="preserve">  Enten</t>
  </si>
  <si>
    <t xml:space="preserve">  Flugenten</t>
  </si>
  <si>
    <t xml:space="preserve">  Perlhuhn</t>
  </si>
  <si>
    <t>65</t>
  </si>
  <si>
    <t xml:space="preserve">  Gänse</t>
  </si>
  <si>
    <t xml:space="preserve">  Gänse Spätmast/Weidemast</t>
  </si>
  <si>
    <t xml:space="preserve">  Putenhähne bis 21 Wochen Mast, Standard</t>
  </si>
  <si>
    <t>66</t>
  </si>
  <si>
    <t xml:space="preserve">  Puten</t>
  </si>
  <si>
    <t xml:space="preserve">  Putenhähne bis 21 Wochen Mast, N-/P-reduziert</t>
  </si>
  <si>
    <t xml:space="preserve">  Kaninchenaufz. bis 3 kg (Häsin + 52 Jungtiere je Jahr)</t>
  </si>
  <si>
    <t xml:space="preserve">  Damwild Alttier</t>
  </si>
  <si>
    <t xml:space="preserve">  Damwild Kalb</t>
  </si>
  <si>
    <t xml:space="preserve">  Rotwild Alttier</t>
  </si>
  <si>
    <t xml:space="preserve">  Rotwild Kalb</t>
  </si>
  <si>
    <t xml:space="preserve">  Lama/Alpaka</t>
  </si>
  <si>
    <r>
      <rPr>
        <b/>
        <sz val="10"/>
        <rFont val="Arial"/>
        <family val="2"/>
      </rPr>
      <t>Tierart</t>
    </r>
    <r>
      <rPr>
        <b/>
        <sz val="6"/>
        <rFont val="Arial"/>
        <family val="2"/>
      </rPr>
      <t xml:space="preserve"> </t>
    </r>
    <r>
      <rPr>
        <sz val="6"/>
        <rFont val="Arial"/>
        <family val="2"/>
      </rPr>
      <t>(siehe Arbeitsblatt Erläuterungen)</t>
    </r>
  </si>
  <si>
    <t>Putenhennen bis 16 Wochen Mast, Standard</t>
  </si>
  <si>
    <t>Putenhennen bis 16 Wochen Mast, N-/P-reduziert</t>
  </si>
  <si>
    <t>Mutterkuh mit Kalb bis 6 Monate</t>
  </si>
  <si>
    <t>Rindermist, Kurz-, Mittellangstand (18,5 % TS)</t>
  </si>
  <si>
    <t>Rindermist, Tiefstall (23 % TS)</t>
  </si>
  <si>
    <t>Rinderjauche (2,5 % TS)</t>
  </si>
  <si>
    <t>Schweinemist (21 % TS)</t>
  </si>
  <si>
    <t>Kaninchenmist (30 % TS)</t>
  </si>
  <si>
    <t>Rebenhäcksel (Hopfen) (27 % TS)</t>
  </si>
  <si>
    <t xml:space="preserve">  Mutterkuh mit Kalb bis 6 Monate</t>
  </si>
  <si>
    <t xml:space="preserve">  Putenhennen bis 16 Wochen Mast, Standard</t>
  </si>
  <si>
    <t xml:space="preserve">  Putenhennen bis 16 Wochen Mast, N-/P-reduziert</t>
  </si>
  <si>
    <t>Weibliche Rinder über 6 Monate bis 1 Jahr</t>
  </si>
  <si>
    <r>
      <t xml:space="preserve">** Bezogen auf die LF abzüglich Flächen ohne Nutzung </t>
    </r>
    <r>
      <rPr>
        <b/>
        <u/>
        <sz val="8"/>
        <rFont val="Arial"/>
        <family val="2"/>
      </rPr>
      <t>und</t>
    </r>
    <r>
      <rPr>
        <sz val="8"/>
        <rFont val="Arial"/>
        <family val="2"/>
      </rPr>
      <t xml:space="preserve"> ohne Düngung</t>
    </r>
  </si>
  <si>
    <t xml:space="preserve">andere Tiere </t>
  </si>
  <si>
    <t xml:space="preserve">  Kälber (Zucht/Mast) bis 6 Monate </t>
  </si>
  <si>
    <t xml:space="preserve">  Milchkuh </t>
  </si>
  <si>
    <t xml:space="preserve">  Mastschweine (750 g TZ), Jungsauenaufzucht, Standard</t>
  </si>
  <si>
    <t xml:space="preserve">  Jungschweine (Zucht/Mast) 30 kg bis unter 50 kg</t>
  </si>
  <si>
    <t>72</t>
  </si>
  <si>
    <t xml:space="preserve">  Kaninchen</t>
  </si>
  <si>
    <t>73</t>
  </si>
  <si>
    <t xml:space="preserve">  Damwild</t>
  </si>
  <si>
    <t>74</t>
  </si>
  <si>
    <t xml:space="preserve">  Rotwild</t>
  </si>
  <si>
    <t>82</t>
  </si>
  <si>
    <t xml:space="preserve">  Neuweltkameliden (Lama/Alpaka)</t>
  </si>
  <si>
    <t>85</t>
  </si>
  <si>
    <t xml:space="preserve">  Perlhühner</t>
  </si>
  <si>
    <t>Kälber (Zucht/Mast) bis 6 Monate</t>
  </si>
  <si>
    <t>ha LF nach DüV</t>
  </si>
  <si>
    <t>ha LF nach MFA</t>
  </si>
  <si>
    <t xml:space="preserve">Organische (und organisch-mineralische) Düngemittel </t>
  </si>
  <si>
    <t>2020</t>
  </si>
  <si>
    <t>© Bayerische Landesanstalt für Landwirtschaft, Institut für Agrarökologie - Düngung (Of, We, Ka, Sp); Stand: 06.11.19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</si>
</sst>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55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6"/>
      <name val="Arial"/>
      <family val="2"/>
    </font>
    <font>
      <sz val="6"/>
      <name val="Arial"/>
      <family val="2"/>
    </font>
    <font>
      <sz val="10"/>
      <name val="MS Sans Serif"/>
      <family val="2"/>
    </font>
    <font>
      <b/>
      <u/>
      <sz val="8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vertAlign val="superscript"/>
      <sz val="10"/>
      <color rgb="FFFF0000"/>
      <name val="Arial"/>
      <family val="2"/>
    </font>
    <font>
      <vertAlign val="superscript"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66FF66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FF99"/>
        <bgColor rgb="FF000000"/>
      </patternFill>
    </fill>
    <fill>
      <patternFill patternType="lightGray">
        <fgColor rgb="FF000000"/>
        <bgColor rgb="FFFFFF99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7" fillId="0" borderId="0"/>
    <xf numFmtId="0" fontId="24" fillId="0" borderId="0"/>
    <xf numFmtId="0" fontId="27" fillId="0" borderId="0"/>
    <xf numFmtId="0" fontId="10" fillId="0" borderId="0"/>
  </cellStyleXfs>
  <cellXfs count="40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0" fillId="0" borderId="0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/>
    <xf numFmtId="0" fontId="7" fillId="0" borderId="0" xfId="0" applyFont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6" xfId="0" applyBorder="1"/>
    <xf numFmtId="0" fontId="3" fillId="0" borderId="0" xfId="0" applyFont="1" applyBorder="1"/>
    <xf numFmtId="0" fontId="1" fillId="0" borderId="0" xfId="0" applyFont="1" applyBorder="1"/>
    <xf numFmtId="0" fontId="0" fillId="0" borderId="8" xfId="0" applyBorder="1"/>
    <xf numFmtId="0" fontId="10" fillId="0" borderId="0" xfId="0" applyFont="1" applyFill="1" applyAlignment="1">
      <alignment horizontal="left"/>
    </xf>
    <xf numFmtId="0" fontId="0" fillId="0" borderId="7" xfId="0" applyFill="1" applyBorder="1"/>
    <xf numFmtId="0" fontId="7" fillId="0" borderId="0" xfId="0" applyFont="1" applyBorder="1"/>
    <xf numFmtId="0" fontId="13" fillId="0" borderId="8" xfId="0" applyFont="1" applyBorder="1" applyAlignment="1">
      <alignment horizontal="center"/>
    </xf>
    <xf numFmtId="0" fontId="10" fillId="0" borderId="0" xfId="0" applyFont="1"/>
    <xf numFmtId="0" fontId="0" fillId="0" borderId="10" xfId="0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right"/>
    </xf>
    <xf numFmtId="0" fontId="1" fillId="0" borderId="11" xfId="0" applyFont="1" applyFill="1" applyBorder="1"/>
    <xf numFmtId="0" fontId="1" fillId="0" borderId="12" xfId="0" applyFont="1" applyFill="1" applyBorder="1"/>
    <xf numFmtId="0" fontId="11" fillId="0" borderId="11" xfId="0" applyFont="1" applyFill="1" applyBorder="1"/>
    <xf numFmtId="0" fontId="11" fillId="0" borderId="12" xfId="0" applyFont="1" applyFill="1" applyBorder="1"/>
    <xf numFmtId="0" fontId="11" fillId="0" borderId="12" xfId="0" applyFont="1" applyBorder="1"/>
    <xf numFmtId="0" fontId="11" fillId="0" borderId="13" xfId="0" applyFont="1" applyBorder="1"/>
    <xf numFmtId="0" fontId="11" fillId="0" borderId="0" xfId="0" applyFont="1"/>
    <xf numFmtId="0" fontId="5" fillId="0" borderId="1" xfId="1" applyBorder="1" applyAlignment="1" applyProtection="1"/>
    <xf numFmtId="0" fontId="5" fillId="0" borderId="2" xfId="1" applyBorder="1" applyAlignment="1" applyProtection="1"/>
    <xf numFmtId="0" fontId="1" fillId="0" borderId="1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1" fillId="0" borderId="12" xfId="0" applyFont="1" applyFill="1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/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applyBorder="1" applyProtection="1"/>
    <xf numFmtId="1" fontId="0" fillId="0" borderId="0" xfId="0" applyNumberFormat="1" applyFill="1" applyBorder="1" applyAlignment="1" applyProtection="1">
      <alignment horizontal="center"/>
      <protection hidden="1"/>
    </xf>
    <xf numFmtId="0" fontId="4" fillId="0" borderId="1" xfId="0" applyFont="1" applyFill="1" applyBorder="1"/>
    <xf numFmtId="0" fontId="4" fillId="0" borderId="2" xfId="0" applyFont="1" applyFill="1" applyBorder="1"/>
    <xf numFmtId="0" fontId="0" fillId="0" borderId="7" xfId="0" applyFill="1" applyBorder="1" applyProtection="1"/>
    <xf numFmtId="0" fontId="0" fillId="0" borderId="0" xfId="0" applyFill="1" applyBorder="1" applyProtection="1"/>
    <xf numFmtId="0" fontId="16" fillId="0" borderId="0" xfId="0" applyFont="1"/>
    <xf numFmtId="0" fontId="16" fillId="0" borderId="0" xfId="0" applyFont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Protection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/>
    </xf>
    <xf numFmtId="1" fontId="0" fillId="0" borderId="0" xfId="0" applyNumberFormat="1"/>
    <xf numFmtId="0" fontId="17" fillId="0" borderId="0" xfId="0" applyFont="1" applyBorder="1"/>
    <xf numFmtId="49" fontId="1" fillId="0" borderId="0" xfId="0" applyNumberFormat="1" applyFont="1" applyFill="1" applyBorder="1" applyAlignment="1" applyProtection="1">
      <alignment horizontal="center"/>
    </xf>
    <xf numFmtId="0" fontId="12" fillId="0" borderId="0" xfId="0" applyFont="1"/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1" fontId="1" fillId="0" borderId="18" xfId="0" applyNumberFormat="1" applyFont="1" applyFill="1" applyBorder="1" applyAlignment="1" applyProtection="1">
      <alignment horizontal="center"/>
      <protection hidden="1"/>
    </xf>
    <xf numFmtId="0" fontId="1" fillId="0" borderId="17" xfId="0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0" fillId="0" borderId="19" xfId="0" applyNumberFormat="1" applyFont="1" applyFill="1" applyBorder="1" applyAlignment="1" applyProtection="1">
      <alignment horizontal="center"/>
    </xf>
    <xf numFmtId="2" fontId="17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7" xfId="0" applyFont="1" applyFill="1" applyBorder="1"/>
    <xf numFmtId="0" fontId="28" fillId="0" borderId="0" xfId="0" applyFont="1"/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alignment horizontal="center"/>
    </xf>
    <xf numFmtId="0" fontId="10" fillId="0" borderId="8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49" fontId="8" fillId="0" borderId="0" xfId="7" applyNumberFormat="1" applyFont="1"/>
    <xf numFmtId="164" fontId="8" fillId="0" borderId="0" xfId="7" applyNumberFormat="1" applyFont="1" applyAlignment="1">
      <alignment horizontal="center"/>
    </xf>
    <xf numFmtId="0" fontId="1" fillId="0" borderId="0" xfId="7" applyFont="1" applyFill="1" applyAlignment="1">
      <alignment horizontal="left"/>
    </xf>
    <xf numFmtId="0" fontId="8" fillId="0" borderId="0" xfId="7" applyFont="1" applyAlignment="1">
      <alignment horizontal="center"/>
    </xf>
    <xf numFmtId="0" fontId="1" fillId="0" borderId="0" xfId="7" applyFont="1" applyFill="1" applyAlignment="1">
      <alignment horizontal="center"/>
    </xf>
    <xf numFmtId="49" fontId="1" fillId="0" borderId="0" xfId="7" applyNumberFormat="1" applyFont="1" applyFill="1"/>
    <xf numFmtId="49" fontId="18" fillId="0" borderId="0" xfId="7" applyNumberFormat="1" applyFont="1" applyFill="1"/>
    <xf numFmtId="49" fontId="1" fillId="0" borderId="0" xfId="7" applyNumberFormat="1" applyFont="1" applyFill="1" applyBorder="1"/>
    <xf numFmtId="49" fontId="18" fillId="0" borderId="0" xfId="7" applyNumberFormat="1" applyFont="1" applyFill="1" applyAlignment="1">
      <alignment horizontal="left"/>
    </xf>
    <xf numFmtId="49" fontId="1" fillId="0" borderId="1" xfId="7" applyNumberFormat="1" applyFont="1" applyFill="1" applyBorder="1"/>
    <xf numFmtId="49" fontId="1" fillId="0" borderId="2" xfId="7" applyNumberFormat="1" applyFont="1" applyFill="1" applyBorder="1"/>
    <xf numFmtId="0" fontId="1" fillId="0" borderId="2" xfId="7" applyFont="1" applyFill="1" applyBorder="1" applyAlignment="1"/>
    <xf numFmtId="164" fontId="1" fillId="0" borderId="6" xfId="7" applyNumberFormat="1" applyFont="1" applyFill="1" applyBorder="1" applyAlignment="1"/>
    <xf numFmtId="49" fontId="8" fillId="0" borderId="7" xfId="7" applyNumberFormat="1" applyFont="1" applyBorder="1"/>
    <xf numFmtId="49" fontId="1" fillId="0" borderId="0" xfId="7" applyNumberFormat="1" applyFont="1" applyFill="1" applyBorder="1" applyAlignment="1"/>
    <xf numFmtId="0" fontId="1" fillId="0" borderId="0" xfId="7" applyFont="1" applyFill="1" applyBorder="1" applyAlignment="1">
      <alignment horizontal="center"/>
    </xf>
    <xf numFmtId="0" fontId="1" fillId="0" borderId="0" xfId="7" applyFont="1" applyFill="1" applyBorder="1" applyAlignment="1"/>
    <xf numFmtId="164" fontId="1" fillId="0" borderId="8" xfId="7" applyNumberFormat="1" applyFont="1" applyFill="1" applyBorder="1" applyAlignment="1"/>
    <xf numFmtId="49" fontId="1" fillId="0" borderId="7" xfId="7" applyNumberFormat="1" applyFont="1" applyFill="1" applyBorder="1"/>
    <xf numFmtId="49" fontId="10" fillId="0" borderId="3" xfId="7" applyNumberFormat="1" applyFont="1" applyFill="1" applyBorder="1"/>
    <xf numFmtId="49" fontId="10" fillId="0" borderId="4" xfId="7" applyNumberFormat="1" applyFont="1" applyFill="1" applyBorder="1"/>
    <xf numFmtId="0" fontId="1" fillId="0" borderId="25" xfId="7" applyFont="1" applyFill="1" applyBorder="1" applyAlignment="1">
      <alignment horizontal="center"/>
    </xf>
    <xf numFmtId="0" fontId="1" fillId="0" borderId="26" xfId="7" applyFont="1" applyFill="1" applyBorder="1" applyAlignment="1">
      <alignment horizontal="center"/>
    </xf>
    <xf numFmtId="164" fontId="1" fillId="0" borderId="27" xfId="7" applyNumberFormat="1" applyFont="1" applyFill="1" applyBorder="1" applyAlignment="1">
      <alignment horizontal="center"/>
    </xf>
    <xf numFmtId="49" fontId="10" fillId="0" borderId="1" xfId="7" applyNumberFormat="1" applyFont="1" applyFill="1" applyBorder="1"/>
    <xf numFmtId="49" fontId="10" fillId="0" borderId="0" xfId="7" applyNumberFormat="1" applyFont="1" applyFill="1" applyBorder="1"/>
    <xf numFmtId="0" fontId="1" fillId="0" borderId="9" xfId="7" applyFont="1" applyFill="1" applyBorder="1" applyAlignment="1">
      <alignment horizontal="center"/>
    </xf>
    <xf numFmtId="0" fontId="1" fillId="0" borderId="28" xfId="7" applyFont="1" applyFill="1" applyBorder="1" applyAlignment="1">
      <alignment horizontal="center"/>
    </xf>
    <xf numFmtId="0" fontId="10" fillId="0" borderId="29" xfId="7" applyFont="1" applyFill="1" applyBorder="1" applyAlignment="1">
      <alignment horizontal="center"/>
    </xf>
    <xf numFmtId="164" fontId="10" fillId="0" borderId="15" xfId="7" applyNumberFormat="1" applyFont="1" applyFill="1" applyBorder="1" applyAlignment="1">
      <alignment horizontal="center"/>
    </xf>
    <xf numFmtId="49" fontId="1" fillId="0" borderId="30" xfId="7" applyNumberFormat="1" applyFont="1" applyFill="1" applyBorder="1"/>
    <xf numFmtId="49" fontId="10" fillId="0" borderId="31" xfId="7" applyNumberFormat="1" applyFont="1" applyFill="1" applyBorder="1"/>
    <xf numFmtId="0" fontId="10" fillId="0" borderId="32" xfId="7" applyFont="1" applyFill="1" applyBorder="1" applyAlignment="1">
      <alignment horizontal="center"/>
    </xf>
    <xf numFmtId="0" fontId="10" fillId="0" borderId="33" xfId="7" applyFont="1" applyFill="1" applyBorder="1" applyAlignment="1">
      <alignment horizontal="center"/>
    </xf>
    <xf numFmtId="0" fontId="10" fillId="0" borderId="31" xfId="7" applyFont="1" applyFill="1" applyBorder="1" applyAlignment="1">
      <alignment horizontal="center"/>
    </xf>
    <xf numFmtId="0" fontId="8" fillId="0" borderId="33" xfId="7" applyFont="1" applyBorder="1"/>
    <xf numFmtId="0" fontId="8" fillId="0" borderId="34" xfId="7" applyFont="1" applyBorder="1"/>
    <xf numFmtId="49" fontId="10" fillId="0" borderId="7" xfId="7" applyNumberFormat="1" applyFont="1" applyFill="1" applyBorder="1"/>
    <xf numFmtId="164" fontId="29" fillId="0" borderId="7" xfId="7" applyNumberFormat="1" applyFont="1" applyFill="1" applyBorder="1" applyAlignment="1">
      <alignment horizontal="center"/>
    </xf>
    <xf numFmtId="164" fontId="29" fillId="0" borderId="28" xfId="7" applyNumberFormat="1" applyFont="1" applyFill="1" applyBorder="1" applyAlignment="1">
      <alignment horizontal="center"/>
    </xf>
    <xf numFmtId="164" fontId="29" fillId="0" borderId="29" xfId="7" applyNumberFormat="1" applyFont="1" applyFill="1" applyBorder="1" applyAlignment="1">
      <alignment horizontal="center"/>
    </xf>
    <xf numFmtId="164" fontId="29" fillId="0" borderId="15" xfId="7" applyNumberFormat="1" applyFont="1" applyFill="1" applyBorder="1" applyAlignment="1">
      <alignment horizontal="center"/>
    </xf>
    <xf numFmtId="164" fontId="29" fillId="0" borderId="0" xfId="7" applyNumberFormat="1" applyFont="1" applyFill="1" applyBorder="1" applyAlignment="1">
      <alignment horizontal="center"/>
    </xf>
    <xf numFmtId="164" fontId="29" fillId="0" borderId="33" xfId="7" applyNumberFormat="1" applyFont="1" applyFill="1" applyBorder="1" applyAlignment="1">
      <alignment horizontal="center"/>
    </xf>
    <xf numFmtId="164" fontId="29" fillId="0" borderId="31" xfId="7" applyNumberFormat="1" applyFont="1" applyFill="1" applyBorder="1" applyAlignment="1">
      <alignment horizontal="center"/>
    </xf>
    <xf numFmtId="49" fontId="10" fillId="0" borderId="35" xfId="7" applyNumberFormat="1" applyFont="1" applyFill="1" applyBorder="1"/>
    <xf numFmtId="164" fontId="29" fillId="0" borderId="36" xfId="7" applyNumberFormat="1" applyFont="1" applyFill="1" applyBorder="1" applyAlignment="1">
      <alignment horizontal="center"/>
    </xf>
    <xf numFmtId="164" fontId="29" fillId="0" borderId="35" xfId="7" applyNumberFormat="1" applyFont="1" applyFill="1" applyBorder="1" applyAlignment="1">
      <alignment horizontal="center"/>
    </xf>
    <xf numFmtId="164" fontId="29" fillId="0" borderId="37" xfId="7" applyNumberFormat="1" applyFont="1" applyFill="1" applyBorder="1" applyAlignment="1">
      <alignment horizontal="center"/>
    </xf>
    <xf numFmtId="164" fontId="29" fillId="0" borderId="9" xfId="7" applyNumberFormat="1" applyFont="1" applyFill="1" applyBorder="1" applyAlignment="1">
      <alignment horizontal="center"/>
    </xf>
    <xf numFmtId="49" fontId="10" fillId="0" borderId="38" xfId="7" applyNumberFormat="1" applyFont="1" applyFill="1" applyBorder="1"/>
    <xf numFmtId="164" fontId="29" fillId="0" borderId="39" xfId="7" applyNumberFormat="1" applyFont="1" applyFill="1" applyBorder="1" applyAlignment="1">
      <alignment horizontal="center"/>
    </xf>
    <xf numFmtId="164" fontId="29" fillId="0" borderId="32" xfId="7" applyNumberFormat="1" applyFont="1" applyFill="1" applyBorder="1" applyAlignment="1">
      <alignment horizontal="center"/>
    </xf>
    <xf numFmtId="49" fontId="10" fillId="3" borderId="7" xfId="7" applyNumberFormat="1" applyFont="1" applyFill="1" applyBorder="1"/>
    <xf numFmtId="49" fontId="10" fillId="3" borderId="0" xfId="7" applyNumberFormat="1" applyFont="1" applyFill="1" applyBorder="1"/>
    <xf numFmtId="49" fontId="30" fillId="3" borderId="0" xfId="7" applyNumberFormat="1" applyFont="1" applyFill="1" applyBorder="1"/>
    <xf numFmtId="164" fontId="29" fillId="3" borderId="9" xfId="7" applyNumberFormat="1" applyFont="1" applyFill="1" applyBorder="1" applyAlignment="1">
      <alignment horizontal="center"/>
    </xf>
    <xf numFmtId="164" fontId="29" fillId="3" borderId="28" xfId="7" applyNumberFormat="1" applyFont="1" applyFill="1" applyBorder="1" applyAlignment="1">
      <alignment horizontal="center"/>
    </xf>
    <xf numFmtId="164" fontId="29" fillId="3" borderId="29" xfId="7" applyNumberFormat="1" applyFont="1" applyFill="1" applyBorder="1" applyAlignment="1">
      <alignment horizontal="center"/>
    </xf>
    <xf numFmtId="164" fontId="29" fillId="3" borderId="15" xfId="7" applyNumberFormat="1" applyFont="1" applyFill="1" applyBorder="1" applyAlignment="1">
      <alignment horizontal="center"/>
    </xf>
    <xf numFmtId="49" fontId="30" fillId="0" borderId="0" xfId="7" applyNumberFormat="1" applyFont="1" applyFill="1" applyBorder="1"/>
    <xf numFmtId="0" fontId="29" fillId="0" borderId="9" xfId="7" applyFont="1" applyFill="1" applyBorder="1" applyAlignment="1">
      <alignment horizontal="center"/>
    </xf>
    <xf numFmtId="0" fontId="10" fillId="0" borderId="0" xfId="7" applyFont="1" applyFill="1" applyBorder="1"/>
    <xf numFmtId="49" fontId="1" fillId="3" borderId="7" xfId="7" applyNumberFormat="1" applyFont="1" applyFill="1" applyBorder="1"/>
    <xf numFmtId="0" fontId="29" fillId="3" borderId="9" xfId="7" applyFont="1" applyFill="1" applyBorder="1" applyAlignment="1">
      <alignment horizontal="center"/>
    </xf>
    <xf numFmtId="164" fontId="29" fillId="0" borderId="40" xfId="7" applyNumberFormat="1" applyFont="1" applyFill="1" applyBorder="1" applyAlignment="1">
      <alignment horizontal="center"/>
    </xf>
    <xf numFmtId="164" fontId="29" fillId="0" borderId="41" xfId="7" applyNumberFormat="1" applyFont="1" applyFill="1" applyBorder="1" applyAlignment="1">
      <alignment horizontal="center"/>
    </xf>
    <xf numFmtId="164" fontId="29" fillId="3" borderId="7" xfId="7" applyNumberFormat="1" applyFont="1" applyFill="1" applyBorder="1" applyAlignment="1">
      <alignment horizontal="center"/>
    </xf>
    <xf numFmtId="49" fontId="29" fillId="0" borderId="35" xfId="7" applyNumberFormat="1" applyFont="1" applyFill="1" applyBorder="1"/>
    <xf numFmtId="49" fontId="29" fillId="0" borderId="0" xfId="7" applyNumberFormat="1" applyFont="1" applyFill="1" applyBorder="1"/>
    <xf numFmtId="49" fontId="29" fillId="0" borderId="4" xfId="7" applyNumberFormat="1" applyFont="1" applyFill="1" applyBorder="1"/>
    <xf numFmtId="164" fontId="29" fillId="0" borderId="25" xfId="7" applyNumberFormat="1" applyFont="1" applyFill="1" applyBorder="1" applyAlignment="1">
      <alignment horizontal="center"/>
    </xf>
    <xf numFmtId="164" fontId="29" fillId="0" borderId="26" xfId="7" applyNumberFormat="1" applyFont="1" applyFill="1" applyBorder="1" applyAlignment="1">
      <alignment horizontal="center"/>
    </xf>
    <xf numFmtId="0" fontId="10" fillId="0" borderId="0" xfId="7" applyFont="1" applyAlignment="1">
      <alignment horizontal="center"/>
    </xf>
    <xf numFmtId="2" fontId="29" fillId="0" borderId="9" xfId="7" applyNumberFormat="1" applyFont="1" applyFill="1" applyBorder="1" applyAlignment="1">
      <alignment horizontal="center"/>
    </xf>
    <xf numFmtId="2" fontId="29" fillId="0" borderId="28" xfId="7" applyNumberFormat="1" applyFont="1" applyFill="1" applyBorder="1" applyAlignment="1">
      <alignment horizontal="center"/>
    </xf>
    <xf numFmtId="2" fontId="29" fillId="0" borderId="29" xfId="7" applyNumberFormat="1" applyFont="1" applyFill="1" applyBorder="1" applyAlignment="1">
      <alignment horizontal="center"/>
    </xf>
    <xf numFmtId="2" fontId="29" fillId="0" borderId="8" xfId="7" applyNumberFormat="1" applyFont="1" applyFill="1" applyBorder="1" applyAlignment="1">
      <alignment horizontal="center"/>
    </xf>
    <xf numFmtId="49" fontId="10" fillId="0" borderId="0" xfId="7" applyNumberFormat="1" applyFont="1" applyFill="1" applyBorder="1" applyAlignment="1">
      <alignment horizontal="left"/>
    </xf>
    <xf numFmtId="49" fontId="10" fillId="3" borderId="0" xfId="7" applyNumberFormat="1" applyFont="1" applyFill="1" applyBorder="1" applyAlignment="1">
      <alignment horizontal="left"/>
    </xf>
    <xf numFmtId="2" fontId="29" fillId="3" borderId="9" xfId="7" applyNumberFormat="1" applyFont="1" applyFill="1" applyBorder="1" applyAlignment="1">
      <alignment horizontal="center"/>
    </xf>
    <xf numFmtId="2" fontId="29" fillId="3" borderId="28" xfId="7" applyNumberFormat="1" applyFont="1" applyFill="1" applyBorder="1" applyAlignment="1">
      <alignment horizontal="center"/>
    </xf>
    <xf numFmtId="2" fontId="29" fillId="3" borderId="29" xfId="7" applyNumberFormat="1" applyFont="1" applyFill="1" applyBorder="1" applyAlignment="1">
      <alignment horizontal="center"/>
    </xf>
    <xf numFmtId="2" fontId="29" fillId="3" borderId="8" xfId="7" applyNumberFormat="1" applyFont="1" applyFill="1" applyBorder="1" applyAlignment="1">
      <alignment horizontal="center"/>
    </xf>
    <xf numFmtId="49" fontId="10" fillId="3" borderId="0" xfId="7" applyNumberFormat="1" applyFont="1" applyFill="1" applyBorder="1" applyAlignment="1"/>
    <xf numFmtId="49" fontId="15" fillId="0" borderId="7" xfId="7" applyNumberFormat="1" applyFont="1" applyFill="1" applyBorder="1"/>
    <xf numFmtId="49" fontId="15" fillId="0" borderId="3" xfId="7" applyNumberFormat="1" applyFont="1" applyFill="1" applyBorder="1"/>
    <xf numFmtId="2" fontId="29" fillId="0" borderId="0" xfId="7" applyNumberFormat="1" applyFont="1" applyFill="1" applyBorder="1" applyAlignment="1">
      <alignment horizontal="center"/>
    </xf>
    <xf numFmtId="49" fontId="17" fillId="0" borderId="7" xfId="7" applyNumberFormat="1" applyFont="1" applyFill="1" applyBorder="1"/>
    <xf numFmtId="49" fontId="15" fillId="0" borderId="30" xfId="7" applyNumberFormat="1" applyFont="1" applyFill="1" applyBorder="1"/>
    <xf numFmtId="49" fontId="29" fillId="0" borderId="31" xfId="7" applyNumberFormat="1" applyFont="1" applyFill="1" applyBorder="1"/>
    <xf numFmtId="164" fontId="29" fillId="0" borderId="4" xfId="7" applyNumberFormat="1" applyFont="1" applyFill="1" applyBorder="1" applyAlignment="1">
      <alignment horizontal="center"/>
    </xf>
    <xf numFmtId="164" fontId="29" fillId="0" borderId="42" xfId="7" applyNumberFormat="1" applyFont="1" applyFill="1" applyBorder="1" applyAlignment="1">
      <alignment horizontal="center"/>
    </xf>
    <xf numFmtId="164" fontId="29" fillId="0" borderId="43" xfId="7" applyNumberFormat="1" applyFont="1" applyFill="1" applyBorder="1" applyAlignment="1">
      <alignment horizontal="center"/>
    </xf>
    <xf numFmtId="49" fontId="10" fillId="0" borderId="0" xfId="7" applyNumberFormat="1" applyFont="1"/>
    <xf numFmtId="164" fontId="10" fillId="0" borderId="0" xfId="7" applyNumberFormat="1" applyFont="1" applyAlignment="1">
      <alignment horizontal="center"/>
    </xf>
    <xf numFmtId="0" fontId="31" fillId="0" borderId="0" xfId="7" applyFont="1" applyAlignment="1">
      <alignment horizontal="left"/>
    </xf>
    <xf numFmtId="0" fontId="10" fillId="0" borderId="0" xfId="7" applyFont="1" applyAlignment="1">
      <alignment horizontal="left"/>
    </xf>
    <xf numFmtId="0" fontId="10" fillId="0" borderId="0" xfId="7" applyFont="1" applyBorder="1"/>
    <xf numFmtId="0" fontId="10" fillId="0" borderId="0" xfId="7" applyFont="1" applyBorder="1" applyAlignment="1">
      <alignment horizontal="center"/>
    </xf>
    <xf numFmtId="0" fontId="10" fillId="0" borderId="0" xfId="7" applyFont="1" applyBorder="1" applyAlignment="1">
      <alignment horizontal="centerContinuous"/>
    </xf>
    <xf numFmtId="0" fontId="10" fillId="0" borderId="0" xfId="7" applyFont="1"/>
    <xf numFmtId="0" fontId="32" fillId="0" borderId="0" xfId="7" applyFont="1" applyBorder="1" applyAlignment="1">
      <alignment horizontal="left"/>
    </xf>
    <xf numFmtId="0" fontId="1" fillId="0" borderId="0" xfId="7" applyFont="1" applyFill="1" applyBorder="1"/>
    <xf numFmtId="0" fontId="1" fillId="0" borderId="0" xfId="7" applyFont="1" applyBorder="1" applyAlignment="1">
      <alignment horizontal="center"/>
    </xf>
    <xf numFmtId="0" fontId="10" fillId="0" borderId="0" xfId="7" applyFont="1" applyBorder="1" applyAlignment="1">
      <alignment horizontal="left"/>
    </xf>
    <xf numFmtId="0" fontId="10" fillId="0" borderId="0" xfId="7" applyNumberFormat="1" applyFont="1" applyFill="1" applyBorder="1"/>
    <xf numFmtId="0" fontId="8" fillId="0" borderId="0" xfId="7" applyNumberFormat="1" applyFont="1" applyFill="1" applyBorder="1"/>
    <xf numFmtId="164" fontId="8" fillId="0" borderId="0" xfId="7" applyNumberFormat="1" applyFont="1" applyFill="1" applyBorder="1" applyAlignment="1">
      <alignment horizontal="center"/>
    </xf>
    <xf numFmtId="0" fontId="8" fillId="0" borderId="0" xfId="7" applyNumberFormat="1" applyFont="1" applyFill="1" applyBorder="1" applyAlignment="1">
      <alignment horizontal="center"/>
    </xf>
    <xf numFmtId="0" fontId="9" fillId="0" borderId="0" xfId="7" applyNumberFormat="1" applyFont="1" applyFill="1" applyBorder="1" applyAlignment="1">
      <alignment horizontal="center"/>
    </xf>
    <xf numFmtId="0" fontId="8" fillId="0" borderId="0" xfId="7" applyNumberFormat="1" applyFont="1" applyFill="1"/>
    <xf numFmtId="164" fontId="8" fillId="0" borderId="0" xfId="7" applyNumberFormat="1" applyFont="1" applyFill="1" applyAlignment="1">
      <alignment horizontal="center"/>
    </xf>
    <xf numFmtId="0" fontId="8" fillId="0" borderId="0" xfId="7" applyNumberFormat="1" applyFont="1" applyFill="1" applyAlignment="1">
      <alignment horizontal="center"/>
    </xf>
    <xf numFmtId="0" fontId="9" fillId="0" borderId="0" xfId="7" applyNumberFormat="1" applyFont="1" applyFill="1" applyAlignment="1">
      <alignment horizontal="center"/>
    </xf>
    <xf numFmtId="0" fontId="33" fillId="0" borderId="0" xfId="7" applyFont="1"/>
    <xf numFmtId="0" fontId="9" fillId="0" borderId="0" xfId="7" applyFont="1" applyAlignment="1">
      <alignment horizontal="center"/>
    </xf>
    <xf numFmtId="0" fontId="1" fillId="0" borderId="0" xfId="7" applyFont="1"/>
    <xf numFmtId="0" fontId="19" fillId="0" borderId="0" xfId="7" applyFont="1"/>
    <xf numFmtId="0" fontId="8" fillId="0" borderId="0" xfId="7" applyFont="1"/>
    <xf numFmtId="0" fontId="20" fillId="0" borderId="0" xfId="7" applyFont="1"/>
    <xf numFmtId="0" fontId="34" fillId="0" borderId="1" xfId="0" applyFont="1" applyBorder="1"/>
    <xf numFmtId="0" fontId="34" fillId="0" borderId="6" xfId="0" applyFont="1" applyBorder="1"/>
    <xf numFmtId="0" fontId="34" fillId="0" borderId="1" xfId="0" applyFont="1" applyBorder="1" applyAlignment="1"/>
    <xf numFmtId="0" fontId="34" fillId="0" borderId="7" xfId="0" applyFont="1" applyBorder="1" applyAlignment="1"/>
    <xf numFmtId="0" fontId="34" fillId="0" borderId="3" xfId="0" applyFont="1" applyBorder="1"/>
    <xf numFmtId="0" fontId="34" fillId="0" borderId="5" xfId="0" applyFont="1" applyBorder="1"/>
    <xf numFmtId="0" fontId="34" fillId="0" borderId="3" xfId="0" applyFont="1" applyBorder="1" applyAlignment="1">
      <alignment horizontal="centerContinuous"/>
    </xf>
    <xf numFmtId="0" fontId="29" fillId="0" borderId="6" xfId="0" applyFont="1" applyBorder="1"/>
    <xf numFmtId="0" fontId="29" fillId="0" borderId="1" xfId="0" applyFont="1" applyBorder="1" applyAlignment="1">
      <alignment horizontal="centerContinuous"/>
    </xf>
    <xf numFmtId="164" fontId="8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/>
    </xf>
    <xf numFmtId="0" fontId="0" fillId="2" borderId="44" xfId="0" applyFill="1" applyBorder="1" applyAlignment="1" applyProtection="1">
      <alignment horizontal="center"/>
      <protection locked="0"/>
    </xf>
    <xf numFmtId="0" fontId="0" fillId="4" borderId="45" xfId="0" applyFill="1" applyBorder="1" applyAlignment="1" applyProtection="1">
      <alignment horizontal="center"/>
      <protection locked="0"/>
    </xf>
    <xf numFmtId="1" fontId="29" fillId="0" borderId="0" xfId="7" applyNumberFormat="1" applyFont="1" applyFill="1" applyBorder="1" applyAlignment="1">
      <alignment horizontal="center"/>
    </xf>
    <xf numFmtId="0" fontId="0" fillId="4" borderId="24" xfId="0" applyFill="1" applyBorder="1" applyAlignment="1" applyProtection="1">
      <alignment horizontal="center"/>
      <protection locked="0"/>
    </xf>
    <xf numFmtId="1" fontId="1" fillId="0" borderId="19" xfId="0" applyNumberFormat="1" applyFont="1" applyBorder="1" applyAlignment="1" applyProtection="1">
      <alignment horizontal="center"/>
    </xf>
    <xf numFmtId="0" fontId="0" fillId="0" borderId="46" xfId="0" applyFill="1" applyBorder="1" applyAlignment="1" applyProtection="1"/>
    <xf numFmtId="0" fontId="0" fillId="0" borderId="47" xfId="0" applyFill="1" applyBorder="1" applyAlignment="1" applyProtection="1"/>
    <xf numFmtId="0" fontId="0" fillId="0" borderId="48" xfId="0" applyFill="1" applyBorder="1" applyAlignment="1" applyProtection="1"/>
    <xf numFmtId="0" fontId="1" fillId="0" borderId="3" xfId="0" applyFont="1" applyBorder="1" applyProtection="1"/>
    <xf numFmtId="0" fontId="0" fillId="0" borderId="0" xfId="0" applyProtection="1"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4" fillId="0" borderId="0" xfId="0" applyFont="1" applyProtection="1">
      <protection locked="0"/>
    </xf>
    <xf numFmtId="49" fontId="0" fillId="2" borderId="31" xfId="0" applyNumberFormat="1" applyFill="1" applyBorder="1" applyAlignment="1" applyProtection="1">
      <alignment horizontal="left"/>
      <protection locked="0"/>
    </xf>
    <xf numFmtId="1" fontId="1" fillId="0" borderId="17" xfId="0" applyNumberFormat="1" applyFont="1" applyBorder="1" applyAlignment="1" applyProtection="1">
      <alignment horizontal="center"/>
    </xf>
    <xf numFmtId="1" fontId="1" fillId="0" borderId="18" xfId="0" applyNumberFormat="1" applyFont="1" applyBorder="1" applyAlignment="1" applyProtection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49" xfId="0" applyNumberFormat="1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0" xfId="0" applyNumberFormat="1" applyFill="1" applyBorder="1" applyAlignment="1" applyProtection="1">
      <alignment horizontal="center"/>
    </xf>
    <xf numFmtId="164" fontId="10" fillId="0" borderId="7" xfId="0" applyNumberFormat="1" applyFont="1" applyFill="1" applyBorder="1" applyAlignment="1" applyProtection="1">
      <alignment horizontal="center"/>
      <protection hidden="1"/>
    </xf>
    <xf numFmtId="164" fontId="10" fillId="4" borderId="47" xfId="0" applyNumberFormat="1" applyFont="1" applyFill="1" applyBorder="1" applyAlignment="1" applyProtection="1">
      <alignment horizontal="center"/>
      <protection locked="0"/>
    </xf>
    <xf numFmtId="164" fontId="10" fillId="4" borderId="48" xfId="0" applyNumberFormat="1" applyFon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1" fontId="0" fillId="2" borderId="50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center"/>
    </xf>
    <xf numFmtId="164" fontId="29" fillId="0" borderId="7" xfId="7" applyNumberFormat="1" applyFont="1" applyFill="1" applyBorder="1" applyAlignment="1">
      <alignment horizontal="center" vertical="top"/>
    </xf>
    <xf numFmtId="164" fontId="8" fillId="5" borderId="3" xfId="7" applyNumberFormat="1" applyFont="1" applyFill="1" applyBorder="1" applyAlignment="1">
      <alignment horizontal="center" vertical="top"/>
    </xf>
    <xf numFmtId="0" fontId="7" fillId="0" borderId="7" xfId="7" applyFont="1" applyBorder="1" applyAlignment="1">
      <alignment vertical="top"/>
    </xf>
    <xf numFmtId="0" fontId="29" fillId="0" borderId="8" xfId="7" applyFont="1" applyFill="1" applyBorder="1" applyAlignment="1">
      <alignment vertical="top" wrapText="1"/>
    </xf>
    <xf numFmtId="0" fontId="29" fillId="0" borderId="8" xfId="7" applyFont="1" applyBorder="1" applyAlignment="1">
      <alignment vertical="top" wrapText="1"/>
    </xf>
    <xf numFmtId="0" fontId="29" fillId="0" borderId="8" xfId="7" quotePrefix="1" applyFont="1" applyFill="1" applyBorder="1" applyAlignment="1">
      <alignment vertical="top" wrapText="1"/>
    </xf>
    <xf numFmtId="0" fontId="7" fillId="0" borderId="3" xfId="7" applyFont="1" applyFill="1" applyBorder="1" applyAlignment="1">
      <alignment vertical="top"/>
    </xf>
    <xf numFmtId="0" fontId="8" fillId="0" borderId="4" xfId="7" applyFont="1" applyFill="1" applyBorder="1" applyAlignment="1">
      <alignment vertical="top" wrapText="1"/>
    </xf>
    <xf numFmtId="0" fontId="10" fillId="0" borderId="8" xfId="7" applyFont="1" applyFill="1" applyBorder="1" applyAlignment="1">
      <alignment vertical="top" wrapText="1"/>
    </xf>
    <xf numFmtId="0" fontId="35" fillId="0" borderId="0" xfId="0" applyFont="1" applyFill="1" applyBorder="1" applyAlignment="1">
      <alignment horizontal="left"/>
    </xf>
    <xf numFmtId="0" fontId="36" fillId="0" borderId="0" xfId="0" applyFont="1" applyFill="1" applyBorder="1"/>
    <xf numFmtId="0" fontId="36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38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0" fontId="38" fillId="6" borderId="51" xfId="0" applyFont="1" applyFill="1" applyBorder="1" applyAlignment="1">
      <alignment horizontal="center" vertical="center"/>
    </xf>
    <xf numFmtId="0" fontId="39" fillId="0" borderId="0" xfId="0" applyFont="1" applyFill="1" applyBorder="1"/>
    <xf numFmtId="0" fontId="40" fillId="7" borderId="52" xfId="0" applyFont="1" applyFill="1" applyBorder="1" applyAlignment="1">
      <alignment horizontal="center"/>
    </xf>
    <xf numFmtId="0" fontId="40" fillId="7" borderId="53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left"/>
    </xf>
    <xf numFmtId="0" fontId="40" fillId="6" borderId="33" xfId="0" applyFont="1" applyFill="1" applyBorder="1" applyAlignment="1">
      <alignment horizontal="center"/>
    </xf>
    <xf numFmtId="0" fontId="41" fillId="0" borderId="0" xfId="0" applyFont="1" applyFill="1" applyBorder="1"/>
    <xf numFmtId="0" fontId="41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vertical="center"/>
    </xf>
    <xf numFmtId="49" fontId="41" fillId="8" borderId="54" xfId="0" applyNumberFormat="1" applyFont="1" applyFill="1" applyBorder="1" applyAlignment="1">
      <alignment horizontal="center" vertical="center"/>
    </xf>
    <xf numFmtId="0" fontId="26" fillId="8" borderId="55" xfId="0" applyFont="1" applyFill="1" applyBorder="1" applyAlignment="1">
      <alignment vertical="center"/>
    </xf>
    <xf numFmtId="0" fontId="26" fillId="0" borderId="0" xfId="0" applyFont="1" applyFill="1" applyBorder="1"/>
    <xf numFmtId="49" fontId="41" fillId="0" borderId="0" xfId="0" applyNumberFormat="1" applyFont="1" applyFill="1" applyBorder="1" applyAlignment="1">
      <alignment horizontal="center"/>
    </xf>
    <xf numFmtId="49" fontId="26" fillId="9" borderId="14" xfId="7" applyNumberFormat="1" applyFont="1" applyFill="1" applyBorder="1" applyAlignment="1">
      <alignment vertical="center"/>
    </xf>
    <xf numFmtId="49" fontId="41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49" fontId="26" fillId="0" borderId="0" xfId="7" applyNumberFormat="1" applyFont="1" applyFill="1" applyBorder="1" applyAlignment="1">
      <alignment vertical="center"/>
    </xf>
    <xf numFmtId="49" fontId="41" fillId="8" borderId="56" xfId="0" applyNumberFormat="1" applyFont="1" applyFill="1" applyBorder="1" applyAlignment="1">
      <alignment horizontal="center" vertical="center"/>
    </xf>
    <xf numFmtId="0" fontId="41" fillId="8" borderId="57" xfId="0" applyFont="1" applyFill="1" applyBorder="1" applyAlignment="1">
      <alignment vertical="center"/>
    </xf>
    <xf numFmtId="49" fontId="26" fillId="9" borderId="36" xfId="7" applyNumberFormat="1" applyFont="1" applyFill="1" applyBorder="1" applyAlignment="1">
      <alignment vertical="center"/>
    </xf>
    <xf numFmtId="49" fontId="41" fillId="8" borderId="58" xfId="0" applyNumberFormat="1" applyFont="1" applyFill="1" applyBorder="1" applyAlignment="1">
      <alignment horizontal="center" vertical="center"/>
    </xf>
    <xf numFmtId="0" fontId="41" fillId="8" borderId="41" xfId="0" applyFont="1" applyFill="1" applyBorder="1" applyAlignment="1">
      <alignment vertical="center"/>
    </xf>
    <xf numFmtId="49" fontId="26" fillId="9" borderId="28" xfId="7" applyNumberFormat="1" applyFont="1" applyFill="1" applyBorder="1" applyAlignment="1">
      <alignment vertical="center"/>
    </xf>
    <xf numFmtId="49" fontId="41" fillId="8" borderId="52" xfId="0" applyNumberFormat="1" applyFont="1" applyFill="1" applyBorder="1" applyAlignment="1">
      <alignment horizontal="center" vertical="center"/>
    </xf>
    <xf numFmtId="0" fontId="41" fillId="8" borderId="53" xfId="0" applyFont="1" applyFill="1" applyBorder="1" applyAlignment="1">
      <alignment vertical="center"/>
    </xf>
    <xf numFmtId="49" fontId="26" fillId="9" borderId="33" xfId="7" applyNumberFormat="1" applyFont="1" applyFill="1" applyBorder="1" applyAlignment="1">
      <alignment vertical="center"/>
    </xf>
    <xf numFmtId="49" fontId="41" fillId="8" borderId="59" xfId="0" applyNumberFormat="1" applyFont="1" applyFill="1" applyBorder="1" applyAlignment="1">
      <alignment horizontal="center" vertical="center"/>
    </xf>
    <xf numFmtId="0" fontId="41" fillId="8" borderId="60" xfId="0" applyFont="1" applyFill="1" applyBorder="1" applyAlignment="1">
      <alignment vertical="center"/>
    </xf>
    <xf numFmtId="49" fontId="26" fillId="9" borderId="28" xfId="7" applyNumberFormat="1" applyFont="1" applyFill="1" applyBorder="1" applyAlignment="1">
      <alignment horizontal="left" vertical="center"/>
    </xf>
    <xf numFmtId="49" fontId="26" fillId="9" borderId="33" xfId="7" applyNumberFormat="1" applyFont="1" applyFill="1" applyBorder="1" applyAlignment="1">
      <alignment horizontal="left" vertical="center"/>
    </xf>
    <xf numFmtId="49" fontId="26" fillId="9" borderId="36" xfId="7" applyNumberFormat="1" applyFont="1" applyFill="1" applyBorder="1" applyAlignment="1">
      <alignment horizontal="left" vertical="center"/>
    </xf>
    <xf numFmtId="0" fontId="26" fillId="9" borderId="36" xfId="7" applyFont="1" applyFill="1" applyBorder="1" applyAlignment="1">
      <alignment vertical="center"/>
    </xf>
    <xf numFmtId="0" fontId="26" fillId="9" borderId="33" xfId="7" applyFont="1" applyFill="1" applyBorder="1" applyAlignment="1">
      <alignment vertical="center"/>
    </xf>
    <xf numFmtId="0" fontId="26" fillId="9" borderId="28" xfId="7" applyFont="1" applyFill="1" applyBorder="1" applyAlignment="1">
      <alignment horizontal="left" vertical="center"/>
    </xf>
    <xf numFmtId="0" fontId="26" fillId="9" borderId="61" xfId="7" applyFont="1" applyFill="1" applyBorder="1" applyAlignment="1">
      <alignment vertical="center"/>
    </xf>
    <xf numFmtId="49" fontId="26" fillId="10" borderId="28" xfId="7" applyNumberFormat="1" applyFont="1" applyFill="1" applyBorder="1" applyAlignment="1">
      <alignment vertical="center"/>
    </xf>
    <xf numFmtId="0" fontId="26" fillId="10" borderId="28" xfId="7" applyFont="1" applyFill="1" applyBorder="1" applyAlignment="1">
      <alignment vertical="center"/>
    </xf>
    <xf numFmtId="0" fontId="26" fillId="10" borderId="33" xfId="7" applyFont="1" applyFill="1" applyBorder="1" applyAlignment="1">
      <alignment vertical="center"/>
    </xf>
    <xf numFmtId="0" fontId="41" fillId="0" borderId="0" xfId="0" applyFont="1" applyFill="1" applyBorder="1" applyAlignment="1">
      <alignment horizontal="left" vertical="center"/>
    </xf>
    <xf numFmtId="0" fontId="41" fillId="8" borderId="55" xfId="0" applyFont="1" applyFill="1" applyBorder="1" applyAlignment="1">
      <alignment vertical="center"/>
    </xf>
    <xf numFmtId="49" fontId="26" fillId="9" borderId="14" xfId="7" applyNumberFormat="1" applyFont="1" applyFill="1" applyBorder="1" applyAlignment="1">
      <alignment horizontal="left" vertical="center"/>
    </xf>
    <xf numFmtId="49" fontId="26" fillId="8" borderId="55" xfId="7" applyNumberFormat="1" applyFont="1" applyFill="1" applyBorder="1" applyAlignment="1">
      <alignment vertical="center"/>
    </xf>
    <xf numFmtId="49" fontId="26" fillId="0" borderId="0" xfId="7" applyNumberFormat="1" applyFont="1" applyFill="1" applyBorder="1"/>
    <xf numFmtId="0" fontId="42" fillId="0" borderId="0" xfId="0" applyFont="1"/>
    <xf numFmtId="0" fontId="10" fillId="0" borderId="0" xfId="0" applyFont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164" fontId="0" fillId="4" borderId="47" xfId="0" applyNumberFormat="1" applyFill="1" applyBorder="1" applyAlignment="1" applyProtection="1">
      <alignment horizontal="center"/>
      <protection locked="0"/>
    </xf>
    <xf numFmtId="164" fontId="0" fillId="4" borderId="44" xfId="0" applyNumberFormat="1" applyFill="1" applyBorder="1" applyAlignment="1" applyProtection="1">
      <alignment horizontal="center"/>
      <protection locked="0"/>
    </xf>
    <xf numFmtId="164" fontId="0" fillId="4" borderId="48" xfId="0" applyNumberFormat="1" applyFill="1" applyBorder="1" applyAlignment="1" applyProtection="1">
      <alignment horizontal="center"/>
      <protection locked="0"/>
    </xf>
    <xf numFmtId="164" fontId="0" fillId="2" borderId="62" xfId="0" applyNumberFormat="1" applyFill="1" applyBorder="1" applyAlignment="1" applyProtection="1">
      <alignment horizontal="center"/>
      <protection locked="0"/>
    </xf>
    <xf numFmtId="0" fontId="15" fillId="4" borderId="46" xfId="0" applyFont="1" applyFill="1" applyBorder="1" applyAlignment="1" applyProtection="1">
      <alignment horizontal="left"/>
      <protection locked="0"/>
    </xf>
    <xf numFmtId="0" fontId="15" fillId="4" borderId="63" xfId="0" applyFont="1" applyFill="1" applyBorder="1" applyAlignment="1" applyProtection="1">
      <alignment horizontal="left"/>
      <protection locked="0"/>
    </xf>
    <xf numFmtId="0" fontId="15" fillId="4" borderId="24" xfId="0" applyFont="1" applyFill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10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5" fillId="4" borderId="64" xfId="0" applyFont="1" applyFill="1" applyBorder="1" applyAlignment="1" applyProtection="1">
      <alignment horizontal="left"/>
      <protection locked="0"/>
    </xf>
    <xf numFmtId="0" fontId="15" fillId="4" borderId="44" xfId="0" applyFont="1" applyFill="1" applyBorder="1" applyAlignment="1" applyProtection="1">
      <alignment horizontal="left"/>
      <protection locked="0"/>
    </xf>
    <xf numFmtId="0" fontId="15" fillId="4" borderId="65" xfId="0" applyFont="1" applyFill="1" applyBorder="1" applyAlignment="1" applyProtection="1">
      <alignment horizontal="left"/>
      <protection locked="0"/>
    </xf>
    <xf numFmtId="0" fontId="15" fillId="4" borderId="62" xfId="0" applyFont="1" applyFill="1" applyBorder="1" applyAlignment="1" applyProtection="1">
      <alignment horizontal="left"/>
      <protection locked="0"/>
    </xf>
    <xf numFmtId="49" fontId="0" fillId="2" borderId="31" xfId="0" applyNumberFormat="1" applyFill="1" applyBorder="1" applyAlignment="1" applyProtection="1">
      <alignment horizontal="left"/>
      <protection locked="0"/>
    </xf>
    <xf numFmtId="49" fontId="0" fillId="2" borderId="66" xfId="0" applyNumberFormat="1" applyFill="1" applyBorder="1" applyAlignment="1" applyProtection="1">
      <alignment horizontal="left"/>
      <protection locked="0"/>
    </xf>
    <xf numFmtId="0" fontId="15" fillId="4" borderId="47" xfId="0" applyFont="1" applyFill="1" applyBorder="1" applyAlignment="1" applyProtection="1">
      <alignment horizontal="left"/>
      <protection locked="0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64" fontId="0" fillId="0" borderId="7" xfId="0" applyNumberFormat="1" applyFill="1" applyBorder="1" applyAlignment="1" applyProtection="1">
      <alignment horizontal="center"/>
      <protection hidden="1"/>
    </xf>
    <xf numFmtId="164" fontId="0" fillId="0" borderId="8" xfId="0" applyNumberForma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15" fillId="4" borderId="3" xfId="0" applyFont="1" applyFill="1" applyBorder="1" applyAlignment="1" applyProtection="1">
      <alignment horizontal="left"/>
      <protection locked="0"/>
    </xf>
    <xf numFmtId="0" fontId="15" fillId="4" borderId="4" xfId="0" applyFont="1" applyFill="1" applyBorder="1" applyAlignment="1" applyProtection="1">
      <alignment horizontal="left"/>
      <protection locked="0"/>
    </xf>
    <xf numFmtId="0" fontId="15" fillId="4" borderId="5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1" xfId="7" applyFont="1" applyFill="1" applyBorder="1" applyAlignment="1">
      <alignment horizontal="center"/>
    </xf>
    <xf numFmtId="0" fontId="1" fillId="0" borderId="2" xfId="7" applyFont="1" applyFill="1" applyBorder="1" applyAlignment="1">
      <alignment horizontal="center"/>
    </xf>
    <xf numFmtId="0" fontId="1" fillId="0" borderId="7" xfId="7" applyFont="1" applyFill="1" applyBorder="1" applyAlignment="1">
      <alignment horizontal="center"/>
    </xf>
    <xf numFmtId="0" fontId="1" fillId="0" borderId="0" xfId="7" applyFont="1" applyFill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34" fillId="0" borderId="8" xfId="0" applyFont="1" applyBorder="1" applyAlignment="1">
      <alignment horizontal="center"/>
    </xf>
    <xf numFmtId="49" fontId="41" fillId="8" borderId="56" xfId="0" applyNumberFormat="1" applyFont="1" applyFill="1" applyBorder="1" applyAlignment="1">
      <alignment horizontal="center" vertical="center"/>
    </xf>
    <xf numFmtId="0" fontId="37" fillId="0" borderId="52" xfId="0" applyFont="1" applyFill="1" applyBorder="1" applyAlignment="1">
      <alignment horizontal="center" vertical="center"/>
    </xf>
    <xf numFmtId="49" fontId="26" fillId="8" borderId="67" xfId="7" applyNumberFormat="1" applyFont="1" applyFill="1" applyBorder="1" applyAlignment="1">
      <alignment vertical="center"/>
    </xf>
    <xf numFmtId="0" fontId="37" fillId="0" borderId="68" xfId="0" applyFont="1" applyFill="1" applyBorder="1" applyAlignment="1">
      <alignment vertical="center"/>
    </xf>
    <xf numFmtId="0" fontId="41" fillId="8" borderId="57" xfId="0" applyFont="1" applyFill="1" applyBorder="1" applyAlignment="1">
      <alignment vertical="center"/>
    </xf>
    <xf numFmtId="0" fontId="37" fillId="0" borderId="53" xfId="0" applyFont="1" applyFill="1" applyBorder="1" applyAlignment="1">
      <alignment vertical="center"/>
    </xf>
    <xf numFmtId="49" fontId="41" fillId="8" borderId="52" xfId="0" applyNumberFormat="1" applyFont="1" applyFill="1" applyBorder="1" applyAlignment="1">
      <alignment horizontal="center" vertical="center"/>
    </xf>
    <xf numFmtId="0" fontId="41" fillId="8" borderId="57" xfId="0" applyFont="1" applyFill="1" applyBorder="1" applyAlignment="1">
      <alignment horizontal="left" vertical="center"/>
    </xf>
    <xf numFmtId="0" fontId="41" fillId="8" borderId="53" xfId="0" applyFont="1" applyFill="1" applyBorder="1" applyAlignment="1">
      <alignment horizontal="left" vertical="center"/>
    </xf>
    <xf numFmtId="0" fontId="41" fillId="8" borderId="53" xfId="0" applyFont="1" applyFill="1" applyBorder="1" applyAlignment="1">
      <alignment vertical="center"/>
    </xf>
    <xf numFmtId="0" fontId="38" fillId="7" borderId="69" xfId="0" applyFont="1" applyFill="1" applyBorder="1" applyAlignment="1">
      <alignment horizontal="center" vertical="center"/>
    </xf>
    <xf numFmtId="0" fontId="39" fillId="0" borderId="60" xfId="0" applyFont="1" applyFill="1" applyBorder="1" applyAlignment="1">
      <alignment horizontal="center"/>
    </xf>
    <xf numFmtId="49" fontId="26" fillId="9" borderId="36" xfId="7" applyNumberFormat="1" applyFont="1" applyFill="1" applyBorder="1" applyAlignment="1">
      <alignment horizontal="left" vertical="top"/>
    </xf>
    <xf numFmtId="49" fontId="26" fillId="9" borderId="28" xfId="7" applyNumberFormat="1" applyFont="1" applyFill="1" applyBorder="1" applyAlignment="1">
      <alignment horizontal="left" vertical="top"/>
    </xf>
    <xf numFmtId="49" fontId="26" fillId="9" borderId="36" xfId="7" applyNumberFormat="1" applyFont="1" applyFill="1" applyBorder="1" applyAlignment="1">
      <alignment horizontal="left" vertical="center"/>
    </xf>
    <xf numFmtId="49" fontId="26" fillId="9" borderId="33" xfId="7" applyNumberFormat="1" applyFont="1" applyFill="1" applyBorder="1" applyAlignment="1">
      <alignment horizontal="left" vertical="center"/>
    </xf>
  </cellXfs>
  <cellStyles count="8">
    <cellStyle name="Hyperlink" xfId="1" builtinId="8"/>
    <cellStyle name="Prozent 2" xfId="2"/>
    <cellStyle name="Prozent 2 2" xfId="3"/>
    <cellStyle name="Standard" xfId="0" builtinId="0"/>
    <cellStyle name="Standard 2" xfId="4"/>
    <cellStyle name="Standard 2 2" xfId="5"/>
    <cellStyle name="Standard 2 3" xfId="6"/>
    <cellStyle name="Standard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20" dropStyle="combo" dx="16" fmlaLink="$L$27" fmlaRange="Tiere!$C$9:$C$53" noThreeD="1" val="0"/>
</file>

<file path=xl/ctrlProps/ctrlProp10.xml><?xml version="1.0" encoding="utf-8"?>
<formControlPr xmlns="http://schemas.microsoft.com/office/spreadsheetml/2009/9/main" objectType="Drop" dropLines="5" dropStyle="combo" dx="16" fmlaLink="$L$33" fmlaRange="Tiere!$B$55:$B$59" noThreeD="1" val="0"/>
</file>

<file path=xl/ctrlProps/ctrlProp11.xml><?xml version="1.0" encoding="utf-8"?>
<formControlPr xmlns="http://schemas.microsoft.com/office/spreadsheetml/2009/9/main" objectType="Drop" dropLines="5" dropStyle="combo" dx="16" fmlaLink="$L$34" fmlaRange="Tiere!$B$55:$B$59" noThreeD="1" val="0"/>
</file>

<file path=xl/ctrlProps/ctrlProp12.xml><?xml version="1.0" encoding="utf-8"?>
<formControlPr xmlns="http://schemas.microsoft.com/office/spreadsheetml/2009/9/main" objectType="Drop" dropLines="5" dropStyle="combo" dx="16" fmlaLink="$L$35" fmlaRange="Tiere!$B$55:$B$59" noThreeD="1" val="0"/>
</file>

<file path=xl/ctrlProps/ctrlProp2.xml><?xml version="1.0" encoding="utf-8"?>
<formControlPr xmlns="http://schemas.microsoft.com/office/spreadsheetml/2009/9/main" objectType="Drop" dropLines="20" dropStyle="combo" dx="16" fmlaLink="$L$42" fmlaRange="Dunger!$B$8:$B$32" noThreeD="1" val="0"/>
</file>

<file path=xl/ctrlProps/ctrlProp3.xml><?xml version="1.0" encoding="utf-8"?>
<formControlPr xmlns="http://schemas.microsoft.com/office/spreadsheetml/2009/9/main" objectType="Drop" dropLines="20" dropStyle="combo" dx="16" fmlaLink="$L$28" fmlaRange="Tiere!$C$9:$C$53" noThreeD="1" val="0"/>
</file>

<file path=xl/ctrlProps/ctrlProp4.xml><?xml version="1.0" encoding="utf-8"?>
<formControlPr xmlns="http://schemas.microsoft.com/office/spreadsheetml/2009/9/main" objectType="Drop" dropLines="20" dropStyle="combo" dx="16" fmlaLink="$L$29" fmlaRange="Tiere!$C$9:$C$53" noThreeD="1" val="0"/>
</file>

<file path=xl/ctrlProps/ctrlProp5.xml><?xml version="1.0" encoding="utf-8"?>
<formControlPr xmlns="http://schemas.microsoft.com/office/spreadsheetml/2009/9/main" objectType="Drop" dropLines="20" dropStyle="combo" dx="16" fmlaLink="$L$30" fmlaRange="Tiere!$C$9:$C$53" noThreeD="1" val="0"/>
</file>

<file path=xl/ctrlProps/ctrlProp6.xml><?xml version="1.0" encoding="utf-8"?>
<formControlPr xmlns="http://schemas.microsoft.com/office/spreadsheetml/2009/9/main" objectType="Drop" dropLines="20" dropStyle="combo" dx="16" fmlaLink="$L$31" fmlaRange="Tiere!$C$9:$C$53" noThreeD="1" val="0"/>
</file>

<file path=xl/ctrlProps/ctrlProp7.xml><?xml version="1.0" encoding="utf-8"?>
<formControlPr xmlns="http://schemas.microsoft.com/office/spreadsheetml/2009/9/main" objectType="Drop" dropLines="20" dropStyle="combo" dx="16" fmlaLink="$L$32" fmlaRange="Tiere!$C$9:$C$53" noThreeD="1" val="0"/>
</file>

<file path=xl/ctrlProps/ctrlProp8.xml><?xml version="1.0" encoding="utf-8"?>
<formControlPr xmlns="http://schemas.microsoft.com/office/spreadsheetml/2009/9/main" objectType="Drop" dropLines="20" dropStyle="combo" dx="16" fmlaLink="$L$43" fmlaRange="Dunger!$B$8:$B$32" noThreeD="1" val="0"/>
</file>

<file path=xl/ctrlProps/ctrlProp9.xml><?xml version="1.0" encoding="utf-8"?>
<formControlPr xmlns="http://schemas.microsoft.com/office/spreadsheetml/2009/9/main" objectType="Drop" dropLines="20" dropStyle="combo" dx="16" fmlaLink="$L$44" fmlaRange="Dunger!$B$8:$B$32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26</xdr:row>
          <xdr:rowOff>19050</xdr:rowOff>
        </xdr:from>
        <xdr:to>
          <xdr:col>2</xdr:col>
          <xdr:colOff>800100</xdr:colOff>
          <xdr:row>27</xdr:row>
          <xdr:rowOff>9525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41</xdr:row>
          <xdr:rowOff>9525</xdr:rowOff>
        </xdr:from>
        <xdr:to>
          <xdr:col>2</xdr:col>
          <xdr:colOff>800100</xdr:colOff>
          <xdr:row>42</xdr:row>
          <xdr:rowOff>0</xdr:rowOff>
        </xdr:to>
        <xdr:sp macro="" textlink="">
          <xdr:nvSpPr>
            <xdr:cNvPr id="2068" name="Drop Down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27</xdr:row>
          <xdr:rowOff>9525</xdr:rowOff>
        </xdr:from>
        <xdr:to>
          <xdr:col>2</xdr:col>
          <xdr:colOff>800100</xdr:colOff>
          <xdr:row>28</xdr:row>
          <xdr:rowOff>0</xdr:rowOff>
        </xdr:to>
        <xdr:sp macro="" textlink="">
          <xdr:nvSpPr>
            <xdr:cNvPr id="2172" name="Drop Down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28</xdr:row>
          <xdr:rowOff>9525</xdr:rowOff>
        </xdr:from>
        <xdr:to>
          <xdr:col>2</xdr:col>
          <xdr:colOff>800100</xdr:colOff>
          <xdr:row>29</xdr:row>
          <xdr:rowOff>0</xdr:rowOff>
        </xdr:to>
        <xdr:sp macro="" textlink="">
          <xdr:nvSpPr>
            <xdr:cNvPr id="2173" name="Drop Down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29</xdr:row>
          <xdr:rowOff>0</xdr:rowOff>
        </xdr:from>
        <xdr:to>
          <xdr:col>2</xdr:col>
          <xdr:colOff>800100</xdr:colOff>
          <xdr:row>29</xdr:row>
          <xdr:rowOff>190500</xdr:rowOff>
        </xdr:to>
        <xdr:sp macro="" textlink="">
          <xdr:nvSpPr>
            <xdr:cNvPr id="2174" name="Drop Down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30</xdr:row>
          <xdr:rowOff>0</xdr:rowOff>
        </xdr:from>
        <xdr:to>
          <xdr:col>2</xdr:col>
          <xdr:colOff>800100</xdr:colOff>
          <xdr:row>30</xdr:row>
          <xdr:rowOff>190500</xdr:rowOff>
        </xdr:to>
        <xdr:sp macro="" textlink="">
          <xdr:nvSpPr>
            <xdr:cNvPr id="2175" name="Drop Down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31</xdr:row>
          <xdr:rowOff>0</xdr:rowOff>
        </xdr:from>
        <xdr:to>
          <xdr:col>2</xdr:col>
          <xdr:colOff>800100</xdr:colOff>
          <xdr:row>31</xdr:row>
          <xdr:rowOff>190500</xdr:rowOff>
        </xdr:to>
        <xdr:sp macro="" textlink="">
          <xdr:nvSpPr>
            <xdr:cNvPr id="2176" name="Drop Down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42</xdr:row>
          <xdr:rowOff>19050</xdr:rowOff>
        </xdr:from>
        <xdr:to>
          <xdr:col>2</xdr:col>
          <xdr:colOff>800100</xdr:colOff>
          <xdr:row>43</xdr:row>
          <xdr:rowOff>9525</xdr:rowOff>
        </xdr:to>
        <xdr:sp macro="" textlink="">
          <xdr:nvSpPr>
            <xdr:cNvPr id="2192" name="Drop Down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43</xdr:row>
          <xdr:rowOff>19050</xdr:rowOff>
        </xdr:from>
        <xdr:to>
          <xdr:col>2</xdr:col>
          <xdr:colOff>800100</xdr:colOff>
          <xdr:row>44</xdr:row>
          <xdr:rowOff>9525</xdr:rowOff>
        </xdr:to>
        <xdr:sp macro="" textlink="">
          <xdr:nvSpPr>
            <xdr:cNvPr id="2193" name="Drop Down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32</xdr:row>
          <xdr:rowOff>0</xdr:rowOff>
        </xdr:from>
        <xdr:to>
          <xdr:col>1</xdr:col>
          <xdr:colOff>0</xdr:colOff>
          <xdr:row>32</xdr:row>
          <xdr:rowOff>190500</xdr:rowOff>
        </xdr:to>
        <xdr:sp macro="" textlink="">
          <xdr:nvSpPr>
            <xdr:cNvPr id="2211" name="Drop Down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33</xdr:row>
          <xdr:rowOff>0</xdr:rowOff>
        </xdr:from>
        <xdr:to>
          <xdr:col>1</xdr:col>
          <xdr:colOff>0</xdr:colOff>
          <xdr:row>33</xdr:row>
          <xdr:rowOff>190500</xdr:rowOff>
        </xdr:to>
        <xdr:sp macro="" textlink="">
          <xdr:nvSpPr>
            <xdr:cNvPr id="2212" name="Drop Down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34</xdr:row>
          <xdr:rowOff>0</xdr:rowOff>
        </xdr:from>
        <xdr:to>
          <xdr:col>1</xdr:col>
          <xdr:colOff>0</xdr:colOff>
          <xdr:row>34</xdr:row>
          <xdr:rowOff>190500</xdr:rowOff>
        </xdr:to>
        <xdr:sp macro="" textlink="">
          <xdr:nvSpPr>
            <xdr:cNvPr id="2213" name="Drop Down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7</xdr:col>
      <xdr:colOff>409575</xdr:colOff>
      <xdr:row>0</xdr:row>
      <xdr:rowOff>28575</xdr:rowOff>
    </xdr:from>
    <xdr:to>
      <xdr:col>7</xdr:col>
      <xdr:colOff>1304925</xdr:colOff>
      <xdr:row>4</xdr:row>
      <xdr:rowOff>47625</xdr:rowOff>
    </xdr:to>
    <xdr:pic>
      <xdr:nvPicPr>
        <xdr:cNvPr id="2343" name="Grafik 15" descr="C:\Users\msbo\AppData\Local\Microsoft\Windows\Temporary Internet Files\Content.Outlook\ZLX39RCH\Logo IAB 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8575"/>
          <a:ext cx="895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69363</xdr:colOff>
      <xdr:row>28</xdr:row>
      <xdr:rowOff>94627</xdr:rowOff>
    </xdr:from>
    <xdr:ext cx="412491" cy="516167"/>
    <xdr:sp macro="" textlink="">
      <xdr:nvSpPr>
        <xdr:cNvPr id="200" name="Textfeld 199"/>
        <xdr:cNvSpPr txBox="1">
          <a:spLocks/>
        </xdr:cNvSpPr>
      </xdr:nvSpPr>
      <xdr:spPr>
        <a:xfrm>
          <a:off x="3079263" y="3885577"/>
          <a:ext cx="412491" cy="516167"/>
        </a:xfrm>
        <a:prstGeom prst="rect">
          <a:avLst/>
        </a:prstGeom>
        <a:pattFill prst="pct50">
          <a:fgClr>
            <a:srgbClr val="FFFF99"/>
          </a:fgClr>
          <a:bgClr>
            <a:sysClr val="window" lastClr="FFFFFF">
              <a:lumMod val="75000"/>
            </a:sysClr>
          </a:bgClr>
        </a:pattFill>
        <a:ln w="6350" cmpd="sng">
          <a:solidFill>
            <a:sysClr val="windowText" lastClr="000000"/>
          </a:solidFill>
        </a:ln>
        <a:effectLst/>
      </xdr:spPr>
      <xdr:txBody>
        <a:bodyPr vertOverflow="clip" horzOverflow="clip" wrap="square" lIns="10800" tIns="0" rIns="10800" bIns="0" rtlCol="0" anchor="ctr" anchorCtr="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Nicht </a:t>
          </a:r>
          <a:r>
            <a:rPr kumimoji="0" lang="de-D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wenn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Zuchtsau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mit Ferkel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28 kg</a:t>
          </a:r>
        </a:p>
      </xdr:txBody>
    </xdr:sp>
    <xdr:clientData/>
  </xdr:oneCellAnchor>
  <xdr:twoCellAnchor>
    <xdr:from>
      <xdr:col>1</xdr:col>
      <xdr:colOff>2543175</xdr:colOff>
      <xdr:row>29</xdr:row>
      <xdr:rowOff>161925</xdr:rowOff>
    </xdr:from>
    <xdr:to>
      <xdr:col>2</xdr:col>
      <xdr:colOff>76200</xdr:colOff>
      <xdr:row>29</xdr:row>
      <xdr:rowOff>161925</xdr:rowOff>
    </xdr:to>
    <xdr:cxnSp macro="">
      <xdr:nvCxnSpPr>
        <xdr:cNvPr id="12874" name="Gerade Verbindung mit Pfeil 200"/>
        <xdr:cNvCxnSpPr>
          <a:cxnSpLocks noChangeShapeType="1"/>
        </xdr:cNvCxnSpPr>
      </xdr:nvCxnSpPr>
      <xdr:spPr bwMode="auto">
        <a:xfrm flipH="1">
          <a:off x="2828925" y="4048125"/>
          <a:ext cx="304800" cy="0"/>
        </a:xfrm>
        <a:prstGeom prst="straightConnector1">
          <a:avLst/>
        </a:prstGeom>
        <a:noFill/>
        <a:ln w="19050" algn="ctr">
          <a:solidFill>
            <a:srgbClr val="FF0000"/>
          </a:solidFill>
          <a:prstDash val="sysDash"/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95250</xdr:colOff>
      <xdr:row>5</xdr:row>
      <xdr:rowOff>66675</xdr:rowOff>
    </xdr:from>
    <xdr:to>
      <xdr:col>3</xdr:col>
      <xdr:colOff>285750</xdr:colOff>
      <xdr:row>5</xdr:row>
      <xdr:rowOff>104775</xdr:rowOff>
    </xdr:to>
    <xdr:sp macro="" textlink="">
      <xdr:nvSpPr>
        <xdr:cNvPr id="12875" name="Eingekerbter Pfeil nach rechts 201"/>
        <xdr:cNvSpPr>
          <a:spLocks noChangeArrowheads="1"/>
        </xdr:cNvSpPr>
      </xdr:nvSpPr>
      <xdr:spPr bwMode="auto">
        <a:xfrm>
          <a:off x="3152775" y="771525"/>
          <a:ext cx="342900" cy="38100"/>
        </a:xfrm>
        <a:prstGeom prst="notchedRightArrow">
          <a:avLst>
            <a:gd name="adj1" fmla="val 50000"/>
            <a:gd name="adj2" fmla="val 41083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95250</xdr:colOff>
      <xdr:row>8</xdr:row>
      <xdr:rowOff>66675</xdr:rowOff>
    </xdr:from>
    <xdr:to>
      <xdr:col>3</xdr:col>
      <xdr:colOff>285750</xdr:colOff>
      <xdr:row>8</xdr:row>
      <xdr:rowOff>104775</xdr:rowOff>
    </xdr:to>
    <xdr:sp macro="" textlink="">
      <xdr:nvSpPr>
        <xdr:cNvPr id="12876" name="Eingekerbter Pfeil nach rechts 202"/>
        <xdr:cNvSpPr>
          <a:spLocks noChangeArrowheads="1"/>
        </xdr:cNvSpPr>
      </xdr:nvSpPr>
      <xdr:spPr bwMode="auto">
        <a:xfrm>
          <a:off x="3152775" y="1152525"/>
          <a:ext cx="342900" cy="38100"/>
        </a:xfrm>
        <a:prstGeom prst="notchedRightArrow">
          <a:avLst>
            <a:gd name="adj1" fmla="val 50000"/>
            <a:gd name="adj2" fmla="val 41083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15</xdr:row>
      <xdr:rowOff>95250</xdr:rowOff>
    </xdr:from>
    <xdr:to>
      <xdr:col>3</xdr:col>
      <xdr:colOff>342900</xdr:colOff>
      <xdr:row>15</xdr:row>
      <xdr:rowOff>133350</xdr:rowOff>
    </xdr:to>
    <xdr:sp macro="" textlink="">
      <xdr:nvSpPr>
        <xdr:cNvPr id="12877" name="Eingekerbter Pfeil nach rechts 203"/>
        <xdr:cNvSpPr>
          <a:spLocks noChangeArrowheads="1"/>
        </xdr:cNvSpPr>
      </xdr:nvSpPr>
      <xdr:spPr bwMode="auto">
        <a:xfrm rot="-300000">
          <a:off x="3105150" y="2105025"/>
          <a:ext cx="447675" cy="38100"/>
        </a:xfrm>
        <a:prstGeom prst="notchedRightArrow">
          <a:avLst>
            <a:gd name="adj1" fmla="val 50000"/>
            <a:gd name="adj2" fmla="val 42104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95250</xdr:colOff>
      <xdr:row>12</xdr:row>
      <xdr:rowOff>66675</xdr:rowOff>
    </xdr:from>
    <xdr:to>
      <xdr:col>3</xdr:col>
      <xdr:colOff>285750</xdr:colOff>
      <xdr:row>12</xdr:row>
      <xdr:rowOff>104775</xdr:rowOff>
    </xdr:to>
    <xdr:sp macro="" textlink="">
      <xdr:nvSpPr>
        <xdr:cNvPr id="12878" name="Eingekerbter Pfeil nach rechts 204"/>
        <xdr:cNvSpPr>
          <a:spLocks noChangeArrowheads="1"/>
        </xdr:cNvSpPr>
      </xdr:nvSpPr>
      <xdr:spPr bwMode="auto">
        <a:xfrm>
          <a:off x="3152775" y="1695450"/>
          <a:ext cx="342900" cy="38100"/>
        </a:xfrm>
        <a:prstGeom prst="notchedRightArrow">
          <a:avLst>
            <a:gd name="adj1" fmla="val 50000"/>
            <a:gd name="adj2" fmla="val 41083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95250</xdr:colOff>
      <xdr:row>74</xdr:row>
      <xdr:rowOff>66675</xdr:rowOff>
    </xdr:from>
    <xdr:to>
      <xdr:col>3</xdr:col>
      <xdr:colOff>295275</xdr:colOff>
      <xdr:row>74</xdr:row>
      <xdr:rowOff>95250</xdr:rowOff>
    </xdr:to>
    <xdr:sp macro="" textlink="">
      <xdr:nvSpPr>
        <xdr:cNvPr id="12879" name="Eingekerbter Pfeil nach rechts 205"/>
        <xdr:cNvSpPr>
          <a:spLocks noChangeArrowheads="1"/>
        </xdr:cNvSpPr>
      </xdr:nvSpPr>
      <xdr:spPr bwMode="auto">
        <a:xfrm>
          <a:off x="3152775" y="10086975"/>
          <a:ext cx="352425" cy="28575"/>
        </a:xfrm>
        <a:prstGeom prst="notchedRightArrow">
          <a:avLst>
            <a:gd name="adj1" fmla="val 50000"/>
            <a:gd name="adj2" fmla="val 56299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23</xdr:row>
      <xdr:rowOff>152400</xdr:rowOff>
    </xdr:from>
    <xdr:to>
      <xdr:col>3</xdr:col>
      <xdr:colOff>295275</xdr:colOff>
      <xdr:row>24</xdr:row>
      <xdr:rowOff>28575</xdr:rowOff>
    </xdr:to>
    <xdr:sp macro="" textlink="">
      <xdr:nvSpPr>
        <xdr:cNvPr id="12880" name="Eingekerbter Pfeil nach rechts 206"/>
        <xdr:cNvSpPr>
          <a:spLocks noChangeArrowheads="1"/>
        </xdr:cNvSpPr>
      </xdr:nvSpPr>
      <xdr:spPr bwMode="auto">
        <a:xfrm>
          <a:off x="3190875" y="3238500"/>
          <a:ext cx="314325" cy="38100"/>
        </a:xfrm>
        <a:prstGeom prst="notchedRightArrow">
          <a:avLst>
            <a:gd name="adj1" fmla="val 50000"/>
            <a:gd name="adj2" fmla="val 40983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123825</xdr:colOff>
      <xdr:row>20</xdr:row>
      <xdr:rowOff>57150</xdr:rowOff>
    </xdr:from>
    <xdr:to>
      <xdr:col>3</xdr:col>
      <xdr:colOff>285750</xdr:colOff>
      <xdr:row>20</xdr:row>
      <xdr:rowOff>95250</xdr:rowOff>
    </xdr:to>
    <xdr:sp macro="" textlink="">
      <xdr:nvSpPr>
        <xdr:cNvPr id="12881" name="Eingekerbter Pfeil nach rechts 207"/>
        <xdr:cNvSpPr>
          <a:spLocks noChangeArrowheads="1"/>
        </xdr:cNvSpPr>
      </xdr:nvSpPr>
      <xdr:spPr bwMode="auto">
        <a:xfrm>
          <a:off x="3181350" y="2771775"/>
          <a:ext cx="314325" cy="38100"/>
        </a:xfrm>
        <a:prstGeom prst="notchedRightArrow">
          <a:avLst>
            <a:gd name="adj1" fmla="val 50000"/>
            <a:gd name="adj2" fmla="val 40983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34</xdr:row>
      <xdr:rowOff>85725</xdr:rowOff>
    </xdr:from>
    <xdr:to>
      <xdr:col>3</xdr:col>
      <xdr:colOff>381000</xdr:colOff>
      <xdr:row>34</xdr:row>
      <xdr:rowOff>123825</xdr:rowOff>
    </xdr:to>
    <xdr:sp macro="" textlink="">
      <xdr:nvSpPr>
        <xdr:cNvPr id="12882" name="Eingekerbter Pfeil nach rechts 208"/>
        <xdr:cNvSpPr>
          <a:spLocks noChangeArrowheads="1"/>
        </xdr:cNvSpPr>
      </xdr:nvSpPr>
      <xdr:spPr bwMode="auto">
        <a:xfrm rot="-1560000">
          <a:off x="3086100" y="4743450"/>
          <a:ext cx="504825" cy="38100"/>
        </a:xfrm>
        <a:prstGeom prst="notchedRightArrow">
          <a:avLst>
            <a:gd name="adj1" fmla="val 50000"/>
            <a:gd name="adj2" fmla="val 43124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95250</xdr:colOff>
      <xdr:row>26</xdr:row>
      <xdr:rowOff>66675</xdr:rowOff>
    </xdr:from>
    <xdr:to>
      <xdr:col>3</xdr:col>
      <xdr:colOff>285750</xdr:colOff>
      <xdr:row>26</xdr:row>
      <xdr:rowOff>104775</xdr:rowOff>
    </xdr:to>
    <xdr:sp macro="" textlink="">
      <xdr:nvSpPr>
        <xdr:cNvPr id="12883" name="Eingekerbter Pfeil nach rechts 209"/>
        <xdr:cNvSpPr>
          <a:spLocks noChangeArrowheads="1"/>
        </xdr:cNvSpPr>
      </xdr:nvSpPr>
      <xdr:spPr bwMode="auto">
        <a:xfrm>
          <a:off x="3152775" y="3533775"/>
          <a:ext cx="342900" cy="38100"/>
        </a:xfrm>
        <a:prstGeom prst="notchedRightArrow">
          <a:avLst>
            <a:gd name="adj1" fmla="val 50000"/>
            <a:gd name="adj2" fmla="val 41083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23</xdr:row>
      <xdr:rowOff>9525</xdr:rowOff>
    </xdr:from>
    <xdr:to>
      <xdr:col>2</xdr:col>
      <xdr:colOff>85725</xdr:colOff>
      <xdr:row>24</xdr:row>
      <xdr:rowOff>161925</xdr:rowOff>
    </xdr:to>
    <xdr:sp macro="" textlink="">
      <xdr:nvSpPr>
        <xdr:cNvPr id="12884" name="Geschweifte Klammer rechts 210"/>
        <xdr:cNvSpPr>
          <a:spLocks/>
        </xdr:cNvSpPr>
      </xdr:nvSpPr>
      <xdr:spPr bwMode="auto">
        <a:xfrm>
          <a:off x="3067050" y="3095625"/>
          <a:ext cx="76200" cy="314325"/>
        </a:xfrm>
        <a:prstGeom prst="rightBrace">
          <a:avLst>
            <a:gd name="adj1" fmla="val 8326"/>
            <a:gd name="adj2" fmla="val 50000"/>
          </a:avLst>
        </a:prstGeom>
        <a:noFill/>
        <a:ln w="1587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57</xdr:row>
      <xdr:rowOff>28575</xdr:rowOff>
    </xdr:from>
    <xdr:to>
      <xdr:col>3</xdr:col>
      <xdr:colOff>352425</xdr:colOff>
      <xdr:row>57</xdr:row>
      <xdr:rowOff>66675</xdr:rowOff>
    </xdr:to>
    <xdr:sp macro="" textlink="">
      <xdr:nvSpPr>
        <xdr:cNvPr id="12885" name="Eingekerbter Pfeil nach rechts 211"/>
        <xdr:cNvSpPr>
          <a:spLocks noChangeArrowheads="1"/>
        </xdr:cNvSpPr>
      </xdr:nvSpPr>
      <xdr:spPr bwMode="auto">
        <a:xfrm rot="300000">
          <a:off x="3105150" y="7924800"/>
          <a:ext cx="457200" cy="38100"/>
        </a:xfrm>
        <a:prstGeom prst="notchedRightArrow">
          <a:avLst>
            <a:gd name="adj1" fmla="val 50000"/>
            <a:gd name="adj2" fmla="val 43056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95250</xdr:colOff>
      <xdr:row>59</xdr:row>
      <xdr:rowOff>66675</xdr:rowOff>
    </xdr:from>
    <xdr:to>
      <xdr:col>3</xdr:col>
      <xdr:colOff>295275</xdr:colOff>
      <xdr:row>59</xdr:row>
      <xdr:rowOff>104775</xdr:rowOff>
    </xdr:to>
    <xdr:sp macro="" textlink="">
      <xdr:nvSpPr>
        <xdr:cNvPr id="12886" name="Eingekerbter Pfeil nach rechts 212"/>
        <xdr:cNvSpPr>
          <a:spLocks noChangeArrowheads="1"/>
        </xdr:cNvSpPr>
      </xdr:nvSpPr>
      <xdr:spPr bwMode="auto">
        <a:xfrm>
          <a:off x="3152775" y="8181975"/>
          <a:ext cx="352425" cy="38100"/>
        </a:xfrm>
        <a:prstGeom prst="notchedRightArrow">
          <a:avLst>
            <a:gd name="adj1" fmla="val 50000"/>
            <a:gd name="adj2" fmla="val 42225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95250</xdr:colOff>
      <xdr:row>66</xdr:row>
      <xdr:rowOff>66675</xdr:rowOff>
    </xdr:from>
    <xdr:to>
      <xdr:col>3</xdr:col>
      <xdr:colOff>285750</xdr:colOff>
      <xdr:row>66</xdr:row>
      <xdr:rowOff>95250</xdr:rowOff>
    </xdr:to>
    <xdr:sp macro="" textlink="">
      <xdr:nvSpPr>
        <xdr:cNvPr id="12887" name="Eingekerbter Pfeil nach rechts 213"/>
        <xdr:cNvSpPr>
          <a:spLocks noChangeArrowheads="1"/>
        </xdr:cNvSpPr>
      </xdr:nvSpPr>
      <xdr:spPr bwMode="auto">
        <a:xfrm>
          <a:off x="3152775" y="9105900"/>
          <a:ext cx="342900" cy="28575"/>
        </a:xfrm>
        <a:prstGeom prst="notchedRightArrow">
          <a:avLst>
            <a:gd name="adj1" fmla="val 50000"/>
            <a:gd name="adj2" fmla="val 54778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68</xdr:row>
      <xdr:rowOff>95250</xdr:rowOff>
    </xdr:from>
    <xdr:to>
      <xdr:col>3</xdr:col>
      <xdr:colOff>352425</xdr:colOff>
      <xdr:row>68</xdr:row>
      <xdr:rowOff>133350</xdr:rowOff>
    </xdr:to>
    <xdr:sp macro="" textlink="">
      <xdr:nvSpPr>
        <xdr:cNvPr id="12888" name="Eingekerbter Pfeil nach rechts 214"/>
        <xdr:cNvSpPr>
          <a:spLocks noChangeArrowheads="1"/>
        </xdr:cNvSpPr>
      </xdr:nvSpPr>
      <xdr:spPr bwMode="auto">
        <a:xfrm rot="-300000">
          <a:off x="3114675" y="9353550"/>
          <a:ext cx="447675" cy="38100"/>
        </a:xfrm>
        <a:prstGeom prst="notchedRightArrow">
          <a:avLst>
            <a:gd name="adj1" fmla="val 50000"/>
            <a:gd name="adj2" fmla="val 42159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72</xdr:row>
      <xdr:rowOff>28575</xdr:rowOff>
    </xdr:from>
    <xdr:to>
      <xdr:col>3</xdr:col>
      <xdr:colOff>352425</xdr:colOff>
      <xdr:row>72</xdr:row>
      <xdr:rowOff>66675</xdr:rowOff>
    </xdr:to>
    <xdr:sp macro="" textlink="">
      <xdr:nvSpPr>
        <xdr:cNvPr id="12889" name="Eingekerbter Pfeil nach rechts 215"/>
        <xdr:cNvSpPr>
          <a:spLocks noChangeArrowheads="1"/>
        </xdr:cNvSpPr>
      </xdr:nvSpPr>
      <xdr:spPr bwMode="auto">
        <a:xfrm rot="300000">
          <a:off x="3105150" y="9829800"/>
          <a:ext cx="457200" cy="38100"/>
        </a:xfrm>
        <a:prstGeom prst="notchedRightArrow">
          <a:avLst>
            <a:gd name="adj1" fmla="val 50000"/>
            <a:gd name="adj2" fmla="val 43056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95250</xdr:colOff>
      <xdr:row>7</xdr:row>
      <xdr:rowOff>66675</xdr:rowOff>
    </xdr:from>
    <xdr:to>
      <xdr:col>3</xdr:col>
      <xdr:colOff>285750</xdr:colOff>
      <xdr:row>7</xdr:row>
      <xdr:rowOff>104775</xdr:rowOff>
    </xdr:to>
    <xdr:sp macro="" textlink="">
      <xdr:nvSpPr>
        <xdr:cNvPr id="12890" name="Eingekerbter Pfeil nach rechts 216"/>
        <xdr:cNvSpPr>
          <a:spLocks noChangeArrowheads="1"/>
        </xdr:cNvSpPr>
      </xdr:nvSpPr>
      <xdr:spPr bwMode="auto">
        <a:xfrm>
          <a:off x="3152775" y="990600"/>
          <a:ext cx="342900" cy="38100"/>
        </a:xfrm>
        <a:prstGeom prst="notchedRightArrow">
          <a:avLst>
            <a:gd name="adj1" fmla="val 50000"/>
            <a:gd name="adj2" fmla="val 41083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95250</xdr:colOff>
      <xdr:row>9</xdr:row>
      <xdr:rowOff>66675</xdr:rowOff>
    </xdr:from>
    <xdr:to>
      <xdr:col>3</xdr:col>
      <xdr:colOff>285750</xdr:colOff>
      <xdr:row>9</xdr:row>
      <xdr:rowOff>104775</xdr:rowOff>
    </xdr:to>
    <xdr:sp macro="" textlink="">
      <xdr:nvSpPr>
        <xdr:cNvPr id="12891" name="Eingekerbter Pfeil nach rechts 217"/>
        <xdr:cNvSpPr>
          <a:spLocks noChangeArrowheads="1"/>
        </xdr:cNvSpPr>
      </xdr:nvSpPr>
      <xdr:spPr bwMode="auto">
        <a:xfrm>
          <a:off x="3152775" y="1314450"/>
          <a:ext cx="342900" cy="38100"/>
        </a:xfrm>
        <a:prstGeom prst="notchedRightArrow">
          <a:avLst>
            <a:gd name="adj1" fmla="val 50000"/>
            <a:gd name="adj2" fmla="val 41083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95250</xdr:colOff>
      <xdr:row>11</xdr:row>
      <xdr:rowOff>76200</xdr:rowOff>
    </xdr:from>
    <xdr:to>
      <xdr:col>3</xdr:col>
      <xdr:colOff>285750</xdr:colOff>
      <xdr:row>11</xdr:row>
      <xdr:rowOff>104775</xdr:rowOff>
    </xdr:to>
    <xdr:sp macro="" textlink="">
      <xdr:nvSpPr>
        <xdr:cNvPr id="12892" name="Eingekerbter Pfeil nach rechts 218"/>
        <xdr:cNvSpPr>
          <a:spLocks/>
        </xdr:cNvSpPr>
      </xdr:nvSpPr>
      <xdr:spPr bwMode="auto">
        <a:xfrm>
          <a:off x="3152775" y="1543050"/>
          <a:ext cx="342900" cy="28575"/>
        </a:xfrm>
        <a:prstGeom prst="notchedRightArrow">
          <a:avLst>
            <a:gd name="adj1" fmla="val 50000"/>
            <a:gd name="adj2" fmla="val 54778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3</xdr:col>
      <xdr:colOff>285750</xdr:colOff>
      <xdr:row>13</xdr:row>
      <xdr:rowOff>95250</xdr:rowOff>
    </xdr:to>
    <xdr:sp macro="" textlink="">
      <xdr:nvSpPr>
        <xdr:cNvPr id="12893" name="Eingekerbter Pfeil nach rechts 219"/>
        <xdr:cNvSpPr>
          <a:spLocks noChangeArrowheads="1"/>
        </xdr:cNvSpPr>
      </xdr:nvSpPr>
      <xdr:spPr bwMode="auto">
        <a:xfrm>
          <a:off x="3152775" y="1857375"/>
          <a:ext cx="342900" cy="28575"/>
        </a:xfrm>
        <a:prstGeom prst="notchedRightArrow">
          <a:avLst>
            <a:gd name="adj1" fmla="val 50000"/>
            <a:gd name="adj2" fmla="val 54778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16</xdr:row>
      <xdr:rowOff>28575</xdr:rowOff>
    </xdr:from>
    <xdr:to>
      <xdr:col>3</xdr:col>
      <xdr:colOff>352425</xdr:colOff>
      <xdr:row>16</xdr:row>
      <xdr:rowOff>66675</xdr:rowOff>
    </xdr:to>
    <xdr:sp macro="" textlink="">
      <xdr:nvSpPr>
        <xdr:cNvPr id="12894" name="Eingekerbter Pfeil nach rechts 220"/>
        <xdr:cNvSpPr>
          <a:spLocks noChangeArrowheads="1"/>
        </xdr:cNvSpPr>
      </xdr:nvSpPr>
      <xdr:spPr bwMode="auto">
        <a:xfrm rot="300000">
          <a:off x="3105150" y="2200275"/>
          <a:ext cx="457200" cy="38100"/>
        </a:xfrm>
        <a:prstGeom prst="notchedRightArrow">
          <a:avLst>
            <a:gd name="adj1" fmla="val 50000"/>
            <a:gd name="adj2" fmla="val 43000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95250</xdr:colOff>
      <xdr:row>18</xdr:row>
      <xdr:rowOff>57150</xdr:rowOff>
    </xdr:from>
    <xdr:to>
      <xdr:col>3</xdr:col>
      <xdr:colOff>285750</xdr:colOff>
      <xdr:row>18</xdr:row>
      <xdr:rowOff>95250</xdr:rowOff>
    </xdr:to>
    <xdr:sp macro="" textlink="">
      <xdr:nvSpPr>
        <xdr:cNvPr id="12895" name="Eingekerbter Pfeil nach rechts 221"/>
        <xdr:cNvSpPr>
          <a:spLocks noChangeArrowheads="1"/>
        </xdr:cNvSpPr>
      </xdr:nvSpPr>
      <xdr:spPr bwMode="auto">
        <a:xfrm>
          <a:off x="3152775" y="2447925"/>
          <a:ext cx="342900" cy="38100"/>
        </a:xfrm>
        <a:prstGeom prst="notchedRightArrow">
          <a:avLst>
            <a:gd name="adj1" fmla="val 50000"/>
            <a:gd name="adj2" fmla="val 41083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95250</xdr:colOff>
      <xdr:row>27</xdr:row>
      <xdr:rowOff>57150</xdr:rowOff>
    </xdr:from>
    <xdr:to>
      <xdr:col>3</xdr:col>
      <xdr:colOff>285750</xdr:colOff>
      <xdr:row>27</xdr:row>
      <xdr:rowOff>95250</xdr:rowOff>
    </xdr:to>
    <xdr:sp macro="" textlink="">
      <xdr:nvSpPr>
        <xdr:cNvPr id="12896" name="Eingekerbter Pfeil nach rechts 222"/>
        <xdr:cNvSpPr>
          <a:spLocks noChangeArrowheads="1"/>
        </xdr:cNvSpPr>
      </xdr:nvSpPr>
      <xdr:spPr bwMode="auto">
        <a:xfrm>
          <a:off x="3152775" y="3686175"/>
          <a:ext cx="342900" cy="38100"/>
        </a:xfrm>
        <a:prstGeom prst="notchedRightArrow">
          <a:avLst>
            <a:gd name="adj1" fmla="val 50000"/>
            <a:gd name="adj2" fmla="val 41083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2724150</xdr:colOff>
      <xdr:row>33</xdr:row>
      <xdr:rowOff>161925</xdr:rowOff>
    </xdr:from>
    <xdr:to>
      <xdr:col>4</xdr:col>
      <xdr:colOff>19050</xdr:colOff>
      <xdr:row>34</xdr:row>
      <xdr:rowOff>38100</xdr:rowOff>
    </xdr:to>
    <xdr:sp macro="" textlink="">
      <xdr:nvSpPr>
        <xdr:cNvPr id="12897" name="Eingekerbter Pfeil nach rechts 223"/>
        <xdr:cNvSpPr>
          <a:spLocks noChangeArrowheads="1"/>
        </xdr:cNvSpPr>
      </xdr:nvSpPr>
      <xdr:spPr bwMode="auto">
        <a:xfrm rot="-2100000">
          <a:off x="3009900" y="4657725"/>
          <a:ext cx="676275" cy="38100"/>
        </a:xfrm>
        <a:prstGeom prst="notchedRightArrow">
          <a:avLst>
            <a:gd name="adj1" fmla="val 50000"/>
            <a:gd name="adj2" fmla="val 51606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35</xdr:row>
      <xdr:rowOff>104775</xdr:rowOff>
    </xdr:from>
    <xdr:to>
      <xdr:col>3</xdr:col>
      <xdr:colOff>352425</xdr:colOff>
      <xdr:row>35</xdr:row>
      <xdr:rowOff>142875</xdr:rowOff>
    </xdr:to>
    <xdr:sp macro="" textlink="">
      <xdr:nvSpPr>
        <xdr:cNvPr id="12898" name="Eingekerbter Pfeil nach rechts 224"/>
        <xdr:cNvSpPr>
          <a:spLocks noChangeArrowheads="1"/>
        </xdr:cNvSpPr>
      </xdr:nvSpPr>
      <xdr:spPr bwMode="auto">
        <a:xfrm rot="-240000">
          <a:off x="3105150" y="4924425"/>
          <a:ext cx="457200" cy="38100"/>
        </a:xfrm>
        <a:prstGeom prst="notchedRightArrow">
          <a:avLst>
            <a:gd name="adj1" fmla="val 50000"/>
            <a:gd name="adj2" fmla="val 43000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36</xdr:row>
      <xdr:rowOff>123825</xdr:rowOff>
    </xdr:from>
    <xdr:to>
      <xdr:col>3</xdr:col>
      <xdr:colOff>361950</xdr:colOff>
      <xdr:row>36</xdr:row>
      <xdr:rowOff>161925</xdr:rowOff>
    </xdr:to>
    <xdr:sp macro="" textlink="">
      <xdr:nvSpPr>
        <xdr:cNvPr id="12899" name="Eingekerbter Pfeil nach rechts 225"/>
        <xdr:cNvSpPr>
          <a:spLocks noChangeArrowheads="1"/>
        </xdr:cNvSpPr>
      </xdr:nvSpPr>
      <xdr:spPr bwMode="auto">
        <a:xfrm rot="1080000">
          <a:off x="3105150" y="5105400"/>
          <a:ext cx="466725" cy="38100"/>
        </a:xfrm>
        <a:prstGeom prst="notchedRightArrow">
          <a:avLst>
            <a:gd name="adj1" fmla="val 50000"/>
            <a:gd name="adj2" fmla="val 42365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36</xdr:row>
      <xdr:rowOff>38100</xdr:rowOff>
    </xdr:from>
    <xdr:to>
      <xdr:col>3</xdr:col>
      <xdr:colOff>352425</xdr:colOff>
      <xdr:row>36</xdr:row>
      <xdr:rowOff>76200</xdr:rowOff>
    </xdr:to>
    <xdr:sp macro="" textlink="">
      <xdr:nvSpPr>
        <xdr:cNvPr id="12900" name="Eingekerbter Pfeil nach rechts 226"/>
        <xdr:cNvSpPr>
          <a:spLocks noChangeArrowheads="1"/>
        </xdr:cNvSpPr>
      </xdr:nvSpPr>
      <xdr:spPr bwMode="auto">
        <a:xfrm rot="420000">
          <a:off x="3114675" y="5019675"/>
          <a:ext cx="447675" cy="38100"/>
        </a:xfrm>
        <a:prstGeom prst="notchedRightArrow">
          <a:avLst>
            <a:gd name="adj1" fmla="val 50000"/>
            <a:gd name="adj2" fmla="val 42104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37</xdr:row>
      <xdr:rowOff>47625</xdr:rowOff>
    </xdr:from>
    <xdr:to>
      <xdr:col>3</xdr:col>
      <xdr:colOff>381000</xdr:colOff>
      <xdr:row>37</xdr:row>
      <xdr:rowOff>85725</xdr:rowOff>
    </xdr:to>
    <xdr:sp macro="" textlink="">
      <xdr:nvSpPr>
        <xdr:cNvPr id="12901" name="Eingekerbter Pfeil nach rechts 227"/>
        <xdr:cNvSpPr>
          <a:spLocks noChangeArrowheads="1"/>
        </xdr:cNvSpPr>
      </xdr:nvSpPr>
      <xdr:spPr bwMode="auto">
        <a:xfrm rot="1740000">
          <a:off x="3086100" y="5191125"/>
          <a:ext cx="504825" cy="38100"/>
        </a:xfrm>
        <a:prstGeom prst="notchedRightArrow">
          <a:avLst>
            <a:gd name="adj1" fmla="val 50000"/>
            <a:gd name="adj2" fmla="val 42572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2714625</xdr:colOff>
      <xdr:row>37</xdr:row>
      <xdr:rowOff>142875</xdr:rowOff>
    </xdr:from>
    <xdr:to>
      <xdr:col>4</xdr:col>
      <xdr:colOff>19050</xdr:colOff>
      <xdr:row>38</xdr:row>
      <xdr:rowOff>19050</xdr:rowOff>
    </xdr:to>
    <xdr:sp macro="" textlink="">
      <xdr:nvSpPr>
        <xdr:cNvPr id="12902" name="Eingekerbter Pfeil nach rechts 228"/>
        <xdr:cNvSpPr>
          <a:spLocks noChangeArrowheads="1"/>
        </xdr:cNvSpPr>
      </xdr:nvSpPr>
      <xdr:spPr bwMode="auto">
        <a:xfrm rot="2280000">
          <a:off x="3000375" y="5286375"/>
          <a:ext cx="685800" cy="38100"/>
        </a:xfrm>
        <a:prstGeom prst="notchedRightArrow">
          <a:avLst>
            <a:gd name="adj1" fmla="val 50000"/>
            <a:gd name="adj2" fmla="val 49167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35</xdr:row>
      <xdr:rowOff>19050</xdr:rowOff>
    </xdr:from>
    <xdr:to>
      <xdr:col>3</xdr:col>
      <xdr:colOff>361950</xdr:colOff>
      <xdr:row>35</xdr:row>
      <xdr:rowOff>57150</xdr:rowOff>
    </xdr:to>
    <xdr:sp macro="" textlink="">
      <xdr:nvSpPr>
        <xdr:cNvPr id="12903" name="Eingekerbter Pfeil nach rechts 229"/>
        <xdr:cNvSpPr>
          <a:spLocks noChangeArrowheads="1"/>
        </xdr:cNvSpPr>
      </xdr:nvSpPr>
      <xdr:spPr bwMode="auto">
        <a:xfrm rot="-900000">
          <a:off x="3105150" y="4838700"/>
          <a:ext cx="466725" cy="38100"/>
        </a:xfrm>
        <a:prstGeom prst="notchedRightArrow">
          <a:avLst>
            <a:gd name="adj1" fmla="val 50000"/>
            <a:gd name="adj2" fmla="val 42818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19</xdr:row>
      <xdr:rowOff>9525</xdr:rowOff>
    </xdr:from>
    <xdr:to>
      <xdr:col>2</xdr:col>
      <xdr:colOff>85725</xdr:colOff>
      <xdr:row>21</xdr:row>
      <xdr:rowOff>152400</xdr:rowOff>
    </xdr:to>
    <xdr:sp macro="" textlink="">
      <xdr:nvSpPr>
        <xdr:cNvPr id="12904" name="Geschweifte Klammer rechts 230"/>
        <xdr:cNvSpPr>
          <a:spLocks/>
        </xdr:cNvSpPr>
      </xdr:nvSpPr>
      <xdr:spPr bwMode="auto">
        <a:xfrm>
          <a:off x="3067050" y="2562225"/>
          <a:ext cx="76200" cy="466725"/>
        </a:xfrm>
        <a:prstGeom prst="rightBrace">
          <a:avLst>
            <a:gd name="adj1" fmla="val 7883"/>
            <a:gd name="adj2" fmla="val 50000"/>
          </a:avLst>
        </a:prstGeom>
        <a:noFill/>
        <a:ln w="1587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69</xdr:row>
      <xdr:rowOff>28575</xdr:rowOff>
    </xdr:from>
    <xdr:to>
      <xdr:col>3</xdr:col>
      <xdr:colOff>352425</xdr:colOff>
      <xdr:row>69</xdr:row>
      <xdr:rowOff>66675</xdr:rowOff>
    </xdr:to>
    <xdr:sp macro="" textlink="">
      <xdr:nvSpPr>
        <xdr:cNvPr id="12905" name="Eingekerbter Pfeil nach rechts 231"/>
        <xdr:cNvSpPr>
          <a:spLocks noChangeArrowheads="1"/>
        </xdr:cNvSpPr>
      </xdr:nvSpPr>
      <xdr:spPr bwMode="auto">
        <a:xfrm rot="300000">
          <a:off x="3114675" y="9448800"/>
          <a:ext cx="447675" cy="38100"/>
        </a:xfrm>
        <a:prstGeom prst="notchedRightArrow">
          <a:avLst>
            <a:gd name="adj1" fmla="val 50000"/>
            <a:gd name="adj2" fmla="val 42159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71</xdr:row>
      <xdr:rowOff>104775</xdr:rowOff>
    </xdr:from>
    <xdr:to>
      <xdr:col>3</xdr:col>
      <xdr:colOff>352425</xdr:colOff>
      <xdr:row>71</xdr:row>
      <xdr:rowOff>133350</xdr:rowOff>
    </xdr:to>
    <xdr:sp macro="" textlink="">
      <xdr:nvSpPr>
        <xdr:cNvPr id="12906" name="Eingekerbter Pfeil nach rechts 232"/>
        <xdr:cNvSpPr>
          <a:spLocks noChangeArrowheads="1"/>
        </xdr:cNvSpPr>
      </xdr:nvSpPr>
      <xdr:spPr bwMode="auto">
        <a:xfrm rot="-300000">
          <a:off x="3105150" y="9744075"/>
          <a:ext cx="457200" cy="28575"/>
        </a:xfrm>
        <a:prstGeom prst="notchedRightArrow">
          <a:avLst>
            <a:gd name="adj1" fmla="val 50000"/>
            <a:gd name="adj2" fmla="val 57407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62</xdr:row>
      <xdr:rowOff>104775</xdr:rowOff>
    </xdr:from>
    <xdr:to>
      <xdr:col>3</xdr:col>
      <xdr:colOff>352425</xdr:colOff>
      <xdr:row>62</xdr:row>
      <xdr:rowOff>133350</xdr:rowOff>
    </xdr:to>
    <xdr:sp macro="" textlink="">
      <xdr:nvSpPr>
        <xdr:cNvPr id="12907" name="Eingekerbter Pfeil nach rechts 233"/>
        <xdr:cNvSpPr>
          <a:spLocks noChangeArrowheads="1"/>
        </xdr:cNvSpPr>
      </xdr:nvSpPr>
      <xdr:spPr bwMode="auto">
        <a:xfrm rot="-300000">
          <a:off x="3114675" y="8601075"/>
          <a:ext cx="447675" cy="28575"/>
        </a:xfrm>
        <a:prstGeom prst="notchedRightArrow">
          <a:avLst>
            <a:gd name="adj1" fmla="val 50000"/>
            <a:gd name="adj2" fmla="val 56574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63</xdr:row>
      <xdr:rowOff>38100</xdr:rowOff>
    </xdr:from>
    <xdr:to>
      <xdr:col>3</xdr:col>
      <xdr:colOff>352425</xdr:colOff>
      <xdr:row>63</xdr:row>
      <xdr:rowOff>76200</xdr:rowOff>
    </xdr:to>
    <xdr:sp macro="" textlink="">
      <xdr:nvSpPr>
        <xdr:cNvPr id="12908" name="Eingekerbter Pfeil nach rechts 234"/>
        <xdr:cNvSpPr>
          <a:spLocks noChangeArrowheads="1"/>
        </xdr:cNvSpPr>
      </xdr:nvSpPr>
      <xdr:spPr bwMode="auto">
        <a:xfrm rot="300000">
          <a:off x="3114675" y="8696325"/>
          <a:ext cx="447675" cy="38100"/>
        </a:xfrm>
        <a:prstGeom prst="notchedRightArrow">
          <a:avLst>
            <a:gd name="adj1" fmla="val 50000"/>
            <a:gd name="adj2" fmla="val 42431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38100</xdr:colOff>
      <xdr:row>62</xdr:row>
      <xdr:rowOff>19050</xdr:rowOff>
    </xdr:from>
    <xdr:to>
      <xdr:col>3</xdr:col>
      <xdr:colOff>361950</xdr:colOff>
      <xdr:row>62</xdr:row>
      <xdr:rowOff>57150</xdr:rowOff>
    </xdr:to>
    <xdr:sp macro="" textlink="">
      <xdr:nvSpPr>
        <xdr:cNvPr id="12909" name="Eingekerbter Pfeil nach rechts 235"/>
        <xdr:cNvSpPr>
          <a:spLocks noChangeArrowheads="1"/>
        </xdr:cNvSpPr>
      </xdr:nvSpPr>
      <xdr:spPr bwMode="auto">
        <a:xfrm rot="-900000">
          <a:off x="3095625" y="8515350"/>
          <a:ext cx="476250" cy="38100"/>
        </a:xfrm>
        <a:prstGeom prst="notchedRightArrow">
          <a:avLst>
            <a:gd name="adj1" fmla="val 50000"/>
            <a:gd name="adj2" fmla="val 43345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38100</xdr:colOff>
      <xdr:row>63</xdr:row>
      <xdr:rowOff>133350</xdr:rowOff>
    </xdr:from>
    <xdr:to>
      <xdr:col>3</xdr:col>
      <xdr:colOff>361950</xdr:colOff>
      <xdr:row>64</xdr:row>
      <xdr:rowOff>0</xdr:rowOff>
    </xdr:to>
    <xdr:sp macro="" textlink="">
      <xdr:nvSpPr>
        <xdr:cNvPr id="12910" name="Eingekerbter Pfeil nach rechts 236"/>
        <xdr:cNvSpPr>
          <a:spLocks noChangeArrowheads="1"/>
        </xdr:cNvSpPr>
      </xdr:nvSpPr>
      <xdr:spPr bwMode="auto">
        <a:xfrm rot="960000">
          <a:off x="3095625" y="8791575"/>
          <a:ext cx="476250" cy="28575"/>
        </a:xfrm>
        <a:prstGeom prst="notchedRightArrow">
          <a:avLst>
            <a:gd name="adj1" fmla="val 50000"/>
            <a:gd name="adj2" fmla="val 54244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56</xdr:row>
      <xdr:rowOff>95250</xdr:rowOff>
    </xdr:from>
    <xdr:to>
      <xdr:col>3</xdr:col>
      <xdr:colOff>352425</xdr:colOff>
      <xdr:row>56</xdr:row>
      <xdr:rowOff>133350</xdr:rowOff>
    </xdr:to>
    <xdr:sp macro="" textlink="">
      <xdr:nvSpPr>
        <xdr:cNvPr id="12911" name="Eingekerbter Pfeil nach rechts 237"/>
        <xdr:cNvSpPr>
          <a:spLocks noChangeArrowheads="1"/>
        </xdr:cNvSpPr>
      </xdr:nvSpPr>
      <xdr:spPr bwMode="auto">
        <a:xfrm rot="-300000">
          <a:off x="3105150" y="7829550"/>
          <a:ext cx="457200" cy="38100"/>
        </a:xfrm>
        <a:prstGeom prst="notchedRightArrow">
          <a:avLst>
            <a:gd name="adj1" fmla="val 50000"/>
            <a:gd name="adj2" fmla="val 40944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123825</xdr:colOff>
      <xdr:row>43</xdr:row>
      <xdr:rowOff>66675</xdr:rowOff>
    </xdr:from>
    <xdr:to>
      <xdr:col>3</xdr:col>
      <xdr:colOff>342900</xdr:colOff>
      <xdr:row>43</xdr:row>
      <xdr:rowOff>104775</xdr:rowOff>
    </xdr:to>
    <xdr:sp macro="" textlink="">
      <xdr:nvSpPr>
        <xdr:cNvPr id="12912" name="Eingekerbter Pfeil nach rechts 238"/>
        <xdr:cNvSpPr>
          <a:spLocks noChangeArrowheads="1"/>
        </xdr:cNvSpPr>
      </xdr:nvSpPr>
      <xdr:spPr bwMode="auto">
        <a:xfrm>
          <a:off x="3181350" y="6076950"/>
          <a:ext cx="371475" cy="38100"/>
        </a:xfrm>
        <a:prstGeom prst="notchedRightArrow">
          <a:avLst>
            <a:gd name="adj1" fmla="val 50000"/>
            <a:gd name="adj2" fmla="val 41122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104775</xdr:colOff>
      <xdr:row>42</xdr:row>
      <xdr:rowOff>152400</xdr:rowOff>
    </xdr:from>
    <xdr:to>
      <xdr:col>3</xdr:col>
      <xdr:colOff>361950</xdr:colOff>
      <xdr:row>43</xdr:row>
      <xdr:rowOff>28575</xdr:rowOff>
    </xdr:to>
    <xdr:sp macro="" textlink="">
      <xdr:nvSpPr>
        <xdr:cNvPr id="12913" name="Eingekerbter Pfeil nach rechts 239"/>
        <xdr:cNvSpPr>
          <a:spLocks noChangeArrowheads="1"/>
        </xdr:cNvSpPr>
      </xdr:nvSpPr>
      <xdr:spPr bwMode="auto">
        <a:xfrm rot="-780000">
          <a:off x="3162300" y="6000750"/>
          <a:ext cx="409575" cy="38100"/>
        </a:xfrm>
        <a:prstGeom prst="notchedRightArrow">
          <a:avLst>
            <a:gd name="adj1" fmla="val 50000"/>
            <a:gd name="adj2" fmla="val 41955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43</xdr:row>
      <xdr:rowOff>152400</xdr:rowOff>
    </xdr:from>
    <xdr:to>
      <xdr:col>3</xdr:col>
      <xdr:colOff>361950</xdr:colOff>
      <xdr:row>44</xdr:row>
      <xdr:rowOff>28575</xdr:rowOff>
    </xdr:to>
    <xdr:sp macro="" textlink="">
      <xdr:nvSpPr>
        <xdr:cNvPr id="12914" name="Eingekerbter Pfeil nach rechts 240"/>
        <xdr:cNvSpPr>
          <a:spLocks noChangeArrowheads="1"/>
        </xdr:cNvSpPr>
      </xdr:nvSpPr>
      <xdr:spPr bwMode="auto">
        <a:xfrm rot="840000">
          <a:off x="3171825" y="6162675"/>
          <a:ext cx="400050" cy="38100"/>
        </a:xfrm>
        <a:prstGeom prst="notchedRightArrow">
          <a:avLst>
            <a:gd name="adj1" fmla="val 50000"/>
            <a:gd name="adj2" fmla="val 42000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44</xdr:row>
      <xdr:rowOff>66675</xdr:rowOff>
    </xdr:from>
    <xdr:to>
      <xdr:col>3</xdr:col>
      <xdr:colOff>371475</xdr:colOff>
      <xdr:row>44</xdr:row>
      <xdr:rowOff>104775</xdr:rowOff>
    </xdr:to>
    <xdr:sp macro="" textlink="">
      <xdr:nvSpPr>
        <xdr:cNvPr id="12915" name="Eingekerbter Pfeil nach rechts 241"/>
        <xdr:cNvSpPr>
          <a:spLocks noChangeArrowheads="1"/>
        </xdr:cNvSpPr>
      </xdr:nvSpPr>
      <xdr:spPr bwMode="auto">
        <a:xfrm rot="1560000">
          <a:off x="3143250" y="6238875"/>
          <a:ext cx="438150" cy="38100"/>
        </a:xfrm>
        <a:prstGeom prst="notchedRightArrow">
          <a:avLst>
            <a:gd name="adj1" fmla="val 50000"/>
            <a:gd name="adj2" fmla="val 42113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76200</xdr:colOff>
      <xdr:row>42</xdr:row>
      <xdr:rowOff>76200</xdr:rowOff>
    </xdr:from>
    <xdr:to>
      <xdr:col>3</xdr:col>
      <xdr:colOff>371475</xdr:colOff>
      <xdr:row>42</xdr:row>
      <xdr:rowOff>114300</xdr:rowOff>
    </xdr:to>
    <xdr:sp macro="" textlink="">
      <xdr:nvSpPr>
        <xdr:cNvPr id="12916" name="Eingekerbter Pfeil nach rechts 242"/>
        <xdr:cNvSpPr>
          <a:spLocks noChangeArrowheads="1"/>
        </xdr:cNvSpPr>
      </xdr:nvSpPr>
      <xdr:spPr bwMode="auto">
        <a:xfrm rot="-1560000">
          <a:off x="3133725" y="5924550"/>
          <a:ext cx="447675" cy="38100"/>
        </a:xfrm>
        <a:prstGeom prst="notchedRightArrow">
          <a:avLst>
            <a:gd name="adj1" fmla="val 50000"/>
            <a:gd name="adj2" fmla="val 42703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295275</xdr:colOff>
      <xdr:row>31</xdr:row>
      <xdr:rowOff>47625</xdr:rowOff>
    </xdr:from>
    <xdr:to>
      <xdr:col>4</xdr:col>
      <xdr:colOff>2943225</xdr:colOff>
      <xdr:row>31</xdr:row>
      <xdr:rowOff>47625</xdr:rowOff>
    </xdr:to>
    <xdr:cxnSp macro="">
      <xdr:nvCxnSpPr>
        <xdr:cNvPr id="12917" name="Gerade Verbindung mit Pfeil 243"/>
        <xdr:cNvCxnSpPr>
          <a:cxnSpLocks noChangeShapeType="1"/>
        </xdr:cNvCxnSpPr>
      </xdr:nvCxnSpPr>
      <xdr:spPr bwMode="auto">
        <a:xfrm flipV="1">
          <a:off x="3505200" y="4257675"/>
          <a:ext cx="3105150" cy="0"/>
        </a:xfrm>
        <a:prstGeom prst="straightConnector1">
          <a:avLst/>
        </a:prstGeom>
        <a:noFill/>
        <a:ln w="19050" algn="ctr">
          <a:solidFill>
            <a:srgbClr val="FF0000"/>
          </a:solidFill>
          <a:prstDash val="sysDash"/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2676525</xdr:colOff>
      <xdr:row>36</xdr:row>
      <xdr:rowOff>9525</xdr:rowOff>
    </xdr:from>
    <xdr:to>
      <xdr:col>4</xdr:col>
      <xdr:colOff>2762250</xdr:colOff>
      <xdr:row>39</xdr:row>
      <xdr:rowOff>152400</xdr:rowOff>
    </xdr:to>
    <xdr:sp macro="" textlink="">
      <xdr:nvSpPr>
        <xdr:cNvPr id="12918" name="Geschweifte Klammer rechts 244"/>
        <xdr:cNvSpPr>
          <a:spLocks/>
        </xdr:cNvSpPr>
      </xdr:nvSpPr>
      <xdr:spPr bwMode="auto">
        <a:xfrm>
          <a:off x="6343650" y="4991100"/>
          <a:ext cx="85725" cy="628650"/>
        </a:xfrm>
        <a:prstGeom prst="rightBrace">
          <a:avLst>
            <a:gd name="adj1" fmla="val 7944"/>
            <a:gd name="adj2" fmla="val 50000"/>
          </a:avLst>
        </a:prstGeom>
        <a:noFill/>
        <a:ln w="1587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2933700</xdr:colOff>
      <xdr:row>31</xdr:row>
      <xdr:rowOff>38100</xdr:rowOff>
    </xdr:from>
    <xdr:to>
      <xdr:col>4</xdr:col>
      <xdr:colOff>2933700</xdr:colOff>
      <xdr:row>37</xdr:row>
      <xdr:rowOff>142875</xdr:rowOff>
    </xdr:to>
    <xdr:cxnSp macro="">
      <xdr:nvCxnSpPr>
        <xdr:cNvPr id="12919" name="Gerade Verbindung 245"/>
        <xdr:cNvCxnSpPr>
          <a:cxnSpLocks noChangeShapeType="1"/>
        </xdr:cNvCxnSpPr>
      </xdr:nvCxnSpPr>
      <xdr:spPr bwMode="auto">
        <a:xfrm>
          <a:off x="6600825" y="4248150"/>
          <a:ext cx="0" cy="1038225"/>
        </a:xfrm>
        <a:prstGeom prst="line">
          <a:avLst/>
        </a:prstGeom>
        <a:noFill/>
        <a:ln w="19050" algn="ctr">
          <a:solidFill>
            <a:srgbClr val="FF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42</xdr:row>
      <xdr:rowOff>9525</xdr:rowOff>
    </xdr:from>
    <xdr:to>
      <xdr:col>2</xdr:col>
      <xdr:colOff>85725</xdr:colOff>
      <xdr:row>44</xdr:row>
      <xdr:rowOff>152400</xdr:rowOff>
    </xdr:to>
    <xdr:sp macro="" textlink="">
      <xdr:nvSpPr>
        <xdr:cNvPr id="12920" name="Geschweifte Klammer rechts 246"/>
        <xdr:cNvSpPr>
          <a:spLocks/>
        </xdr:cNvSpPr>
      </xdr:nvSpPr>
      <xdr:spPr bwMode="auto">
        <a:xfrm>
          <a:off x="3067050" y="5857875"/>
          <a:ext cx="76200" cy="466725"/>
        </a:xfrm>
        <a:prstGeom prst="rightBrace">
          <a:avLst>
            <a:gd name="adj1" fmla="val 7883"/>
            <a:gd name="adj2" fmla="val 50000"/>
          </a:avLst>
        </a:prstGeom>
        <a:noFill/>
        <a:ln w="1587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47</xdr:row>
      <xdr:rowOff>95250</xdr:rowOff>
    </xdr:from>
    <xdr:to>
      <xdr:col>3</xdr:col>
      <xdr:colOff>352425</xdr:colOff>
      <xdr:row>47</xdr:row>
      <xdr:rowOff>133350</xdr:rowOff>
    </xdr:to>
    <xdr:sp macro="" textlink="">
      <xdr:nvSpPr>
        <xdr:cNvPr id="12921" name="Eingekerbter Pfeil nach rechts 247"/>
        <xdr:cNvSpPr>
          <a:spLocks noChangeArrowheads="1"/>
        </xdr:cNvSpPr>
      </xdr:nvSpPr>
      <xdr:spPr bwMode="auto">
        <a:xfrm rot="-300000">
          <a:off x="3105150" y="6686550"/>
          <a:ext cx="457200" cy="38100"/>
        </a:xfrm>
        <a:prstGeom prst="notchedRightArrow">
          <a:avLst>
            <a:gd name="adj1" fmla="val 50000"/>
            <a:gd name="adj2" fmla="val 42833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48</xdr:row>
      <xdr:rowOff>38100</xdr:rowOff>
    </xdr:from>
    <xdr:to>
      <xdr:col>3</xdr:col>
      <xdr:colOff>352425</xdr:colOff>
      <xdr:row>48</xdr:row>
      <xdr:rowOff>76200</xdr:rowOff>
    </xdr:to>
    <xdr:sp macro="" textlink="">
      <xdr:nvSpPr>
        <xdr:cNvPr id="12922" name="Eingekerbter Pfeil nach rechts 248"/>
        <xdr:cNvSpPr>
          <a:spLocks noChangeArrowheads="1"/>
        </xdr:cNvSpPr>
      </xdr:nvSpPr>
      <xdr:spPr bwMode="auto">
        <a:xfrm rot="300000">
          <a:off x="3105150" y="6791325"/>
          <a:ext cx="457200" cy="38100"/>
        </a:xfrm>
        <a:prstGeom prst="notchedRightArrow">
          <a:avLst>
            <a:gd name="adj1" fmla="val 50000"/>
            <a:gd name="adj2" fmla="val 43000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51</xdr:row>
      <xdr:rowOff>28575</xdr:rowOff>
    </xdr:from>
    <xdr:to>
      <xdr:col>3</xdr:col>
      <xdr:colOff>352425</xdr:colOff>
      <xdr:row>51</xdr:row>
      <xdr:rowOff>66675</xdr:rowOff>
    </xdr:to>
    <xdr:sp macro="" textlink="">
      <xdr:nvSpPr>
        <xdr:cNvPr id="12923" name="Eingekerbter Pfeil nach rechts 249"/>
        <xdr:cNvSpPr>
          <a:spLocks noChangeArrowheads="1"/>
        </xdr:cNvSpPr>
      </xdr:nvSpPr>
      <xdr:spPr bwMode="auto">
        <a:xfrm rot="300000">
          <a:off x="3105150" y="7162800"/>
          <a:ext cx="457200" cy="38100"/>
        </a:xfrm>
        <a:prstGeom prst="notchedRightArrow">
          <a:avLst>
            <a:gd name="adj1" fmla="val 50000"/>
            <a:gd name="adj2" fmla="val 43000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54</xdr:row>
      <xdr:rowOff>28575</xdr:rowOff>
    </xdr:from>
    <xdr:to>
      <xdr:col>3</xdr:col>
      <xdr:colOff>352425</xdr:colOff>
      <xdr:row>54</xdr:row>
      <xdr:rowOff>66675</xdr:rowOff>
    </xdr:to>
    <xdr:sp macro="" textlink="">
      <xdr:nvSpPr>
        <xdr:cNvPr id="12924" name="Eingekerbter Pfeil nach rechts 250"/>
        <xdr:cNvSpPr>
          <a:spLocks noChangeArrowheads="1"/>
        </xdr:cNvSpPr>
      </xdr:nvSpPr>
      <xdr:spPr bwMode="auto">
        <a:xfrm rot="300000">
          <a:off x="3105150" y="7543800"/>
          <a:ext cx="457200" cy="38100"/>
        </a:xfrm>
        <a:prstGeom prst="notchedRightArrow">
          <a:avLst>
            <a:gd name="adj1" fmla="val 50000"/>
            <a:gd name="adj2" fmla="val 43000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50</xdr:row>
      <xdr:rowOff>95250</xdr:rowOff>
    </xdr:from>
    <xdr:to>
      <xdr:col>3</xdr:col>
      <xdr:colOff>352425</xdr:colOff>
      <xdr:row>50</xdr:row>
      <xdr:rowOff>133350</xdr:rowOff>
    </xdr:to>
    <xdr:sp macro="" textlink="">
      <xdr:nvSpPr>
        <xdr:cNvPr id="12925" name="Eingekerbter Pfeil nach rechts 251"/>
        <xdr:cNvSpPr>
          <a:spLocks noChangeArrowheads="1"/>
        </xdr:cNvSpPr>
      </xdr:nvSpPr>
      <xdr:spPr bwMode="auto">
        <a:xfrm rot="-300000">
          <a:off x="3105150" y="7067550"/>
          <a:ext cx="457200" cy="38100"/>
        </a:xfrm>
        <a:prstGeom prst="notchedRightArrow">
          <a:avLst>
            <a:gd name="adj1" fmla="val 50000"/>
            <a:gd name="adj2" fmla="val 43000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53</xdr:row>
      <xdr:rowOff>104775</xdr:rowOff>
    </xdr:from>
    <xdr:to>
      <xdr:col>3</xdr:col>
      <xdr:colOff>352425</xdr:colOff>
      <xdr:row>53</xdr:row>
      <xdr:rowOff>133350</xdr:rowOff>
    </xdr:to>
    <xdr:sp macro="" textlink="">
      <xdr:nvSpPr>
        <xdr:cNvPr id="12926" name="Eingekerbter Pfeil nach rechts 252"/>
        <xdr:cNvSpPr>
          <a:spLocks noChangeArrowheads="1"/>
        </xdr:cNvSpPr>
      </xdr:nvSpPr>
      <xdr:spPr bwMode="auto">
        <a:xfrm rot="-300000">
          <a:off x="3105150" y="7458075"/>
          <a:ext cx="457200" cy="28575"/>
        </a:xfrm>
        <a:prstGeom prst="notchedRightArrow">
          <a:avLst>
            <a:gd name="adj1" fmla="val 50000"/>
            <a:gd name="adj2" fmla="val 57333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276225</xdr:colOff>
      <xdr:row>30</xdr:row>
      <xdr:rowOff>19050</xdr:rowOff>
    </xdr:from>
    <xdr:to>
      <xdr:col>4</xdr:col>
      <xdr:colOff>9525</xdr:colOff>
      <xdr:row>30</xdr:row>
      <xdr:rowOff>47625</xdr:rowOff>
    </xdr:to>
    <xdr:sp macro="" textlink="">
      <xdr:nvSpPr>
        <xdr:cNvPr id="12927" name="Eingekerbter Pfeil nach rechts 253"/>
        <xdr:cNvSpPr>
          <a:spLocks noChangeArrowheads="1"/>
        </xdr:cNvSpPr>
      </xdr:nvSpPr>
      <xdr:spPr bwMode="auto">
        <a:xfrm rot="1680000">
          <a:off x="3486150" y="4067175"/>
          <a:ext cx="190500" cy="28575"/>
        </a:xfrm>
        <a:prstGeom prst="notchedRightArrow">
          <a:avLst>
            <a:gd name="adj1" fmla="val 50000"/>
            <a:gd name="adj2" fmla="val 96512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276225</xdr:colOff>
      <xdr:row>29</xdr:row>
      <xdr:rowOff>104775</xdr:rowOff>
    </xdr:from>
    <xdr:to>
      <xdr:col>4</xdr:col>
      <xdr:colOff>9525</xdr:colOff>
      <xdr:row>29</xdr:row>
      <xdr:rowOff>133350</xdr:rowOff>
    </xdr:to>
    <xdr:sp macro="" textlink="">
      <xdr:nvSpPr>
        <xdr:cNvPr id="12928" name="Eingekerbter Pfeil nach rechts 254"/>
        <xdr:cNvSpPr>
          <a:spLocks noChangeArrowheads="1"/>
        </xdr:cNvSpPr>
      </xdr:nvSpPr>
      <xdr:spPr bwMode="auto">
        <a:xfrm rot="-1680000">
          <a:off x="3486150" y="3990975"/>
          <a:ext cx="190500" cy="28575"/>
        </a:xfrm>
        <a:prstGeom prst="notchedRightArrow">
          <a:avLst>
            <a:gd name="adj1" fmla="val 50000"/>
            <a:gd name="adj2" fmla="val 96512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2781300</xdr:colOff>
      <xdr:row>37</xdr:row>
      <xdr:rowOff>161925</xdr:rowOff>
    </xdr:from>
    <xdr:to>
      <xdr:col>4</xdr:col>
      <xdr:colOff>2943225</xdr:colOff>
      <xdr:row>37</xdr:row>
      <xdr:rowOff>161925</xdr:rowOff>
    </xdr:to>
    <xdr:cxnSp macro="">
      <xdr:nvCxnSpPr>
        <xdr:cNvPr id="12929" name="Gerade Verbindung mit Pfeil 255"/>
        <xdr:cNvCxnSpPr>
          <a:cxnSpLocks noChangeShapeType="1"/>
        </xdr:cNvCxnSpPr>
      </xdr:nvCxnSpPr>
      <xdr:spPr bwMode="auto">
        <a:xfrm flipV="1">
          <a:off x="6448425" y="5305425"/>
          <a:ext cx="161925" cy="0"/>
        </a:xfrm>
        <a:prstGeom prst="straightConnector1">
          <a:avLst/>
        </a:prstGeom>
        <a:noFill/>
        <a:ln w="19050" algn="ctr">
          <a:solidFill>
            <a:srgbClr val="FF0000"/>
          </a:solidFill>
          <a:prstDash val="sysDash"/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95250</xdr:colOff>
      <xdr:row>76</xdr:row>
      <xdr:rowOff>57150</xdr:rowOff>
    </xdr:from>
    <xdr:to>
      <xdr:col>3</xdr:col>
      <xdr:colOff>295275</xdr:colOff>
      <xdr:row>76</xdr:row>
      <xdr:rowOff>95250</xdr:rowOff>
    </xdr:to>
    <xdr:sp macro="" textlink="">
      <xdr:nvSpPr>
        <xdr:cNvPr id="12930" name="Eingekerbter Pfeil nach rechts 256"/>
        <xdr:cNvSpPr>
          <a:spLocks noChangeArrowheads="1"/>
        </xdr:cNvSpPr>
      </xdr:nvSpPr>
      <xdr:spPr bwMode="auto">
        <a:xfrm>
          <a:off x="3152775" y="10296525"/>
          <a:ext cx="352425" cy="38100"/>
        </a:xfrm>
        <a:prstGeom prst="notchedRightArrow">
          <a:avLst>
            <a:gd name="adj1" fmla="val 50000"/>
            <a:gd name="adj2" fmla="val 42225"/>
          </a:avLst>
        </a:prstGeom>
        <a:solidFill>
          <a:srgbClr val="FF0000"/>
        </a:solidFill>
        <a:ln w="6350" algn="ctr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J76"/>
  <sheetViews>
    <sheetView tabSelected="1" zoomScaleNormal="100" zoomScaleSheetLayoutView="100" workbookViewId="0">
      <selection activeCell="B6" sqref="B6"/>
    </sheetView>
  </sheetViews>
  <sheetFormatPr baseColWidth="10" defaultRowHeight="12.75" x14ac:dyDescent="0.2"/>
  <cols>
    <col min="1" max="1" width="15.140625" customWidth="1"/>
    <col min="2" max="2" width="18.85546875" customWidth="1"/>
    <col min="3" max="3" width="12.28515625" customWidth="1"/>
    <col min="4" max="4" width="7.85546875" customWidth="1"/>
    <col min="5" max="5" width="8.7109375" customWidth="1"/>
    <col min="6" max="6" width="6" customWidth="1"/>
    <col min="7" max="7" width="7.28515625" customWidth="1"/>
    <col min="8" max="8" width="22.85546875" customWidth="1"/>
    <col min="9" max="9" width="0.42578125" style="1" customWidth="1"/>
    <col min="10" max="11" width="5.28515625" style="1" hidden="1" customWidth="1"/>
    <col min="12" max="12" width="5.28515625" style="250" hidden="1" customWidth="1"/>
    <col min="13" max="36" width="11.42578125" hidden="1" customWidth="1"/>
    <col min="37" max="86" width="11.42578125" customWidth="1"/>
  </cols>
  <sheetData>
    <row r="1" spans="1:17" ht="3" customHeight="1" x14ac:dyDescent="0.3">
      <c r="B1" s="11"/>
      <c r="D1" s="11"/>
      <c r="E1" s="11"/>
      <c r="F1" s="11"/>
      <c r="G1" s="11"/>
      <c r="H1" s="11"/>
      <c r="I1" s="11"/>
      <c r="J1" s="11"/>
      <c r="K1" s="11"/>
    </row>
    <row r="2" spans="1:17" ht="15.75" x14ac:dyDescent="0.25">
      <c r="B2" s="12"/>
      <c r="C2" s="12" t="s">
        <v>63</v>
      </c>
      <c r="D2" s="12"/>
      <c r="E2" s="12"/>
      <c r="F2" s="12"/>
      <c r="G2" s="12"/>
      <c r="H2" s="55"/>
      <c r="I2" s="12"/>
      <c r="J2" s="12"/>
      <c r="K2" s="12"/>
    </row>
    <row r="3" spans="1:17" ht="15" customHeight="1" x14ac:dyDescent="0.25">
      <c r="B3" s="12"/>
      <c r="C3" s="12" t="s">
        <v>176</v>
      </c>
      <c r="D3" s="12"/>
      <c r="E3" s="12"/>
      <c r="F3" s="12"/>
      <c r="G3" s="12"/>
      <c r="H3" s="12"/>
      <c r="I3" s="12"/>
      <c r="J3" s="12"/>
      <c r="K3" s="12"/>
    </row>
    <row r="4" spans="1:17" x14ac:dyDescent="0.2">
      <c r="C4" s="107" t="s">
        <v>70</v>
      </c>
      <c r="H4" s="1"/>
      <c r="K4"/>
    </row>
    <row r="5" spans="1:17" ht="12" customHeight="1" x14ac:dyDescent="0.2">
      <c r="E5" s="26"/>
      <c r="J5" s="25"/>
      <c r="K5"/>
      <c r="M5" t="s">
        <v>50</v>
      </c>
    </row>
    <row r="6" spans="1:17" ht="17.25" customHeight="1" x14ac:dyDescent="0.2">
      <c r="A6" s="26" t="s">
        <v>39</v>
      </c>
      <c r="B6" s="256"/>
      <c r="C6" s="38" t="s">
        <v>44</v>
      </c>
      <c r="D6" s="82" t="s">
        <v>310</v>
      </c>
      <c r="E6" s="26"/>
      <c r="F6" s="52"/>
      <c r="G6" s="31" t="s">
        <v>308</v>
      </c>
      <c r="J6" s="25"/>
      <c r="K6"/>
      <c r="M6">
        <f>IF(F6=0,100,+(F9-G10)/(F6-G8-G10))</f>
        <v>100</v>
      </c>
      <c r="O6" s="80"/>
      <c r="Q6" s="157"/>
    </row>
    <row r="7" spans="1:17" ht="17.25" customHeight="1" x14ac:dyDescent="0.2">
      <c r="A7" s="26" t="s">
        <v>40</v>
      </c>
      <c r="B7" s="360"/>
      <c r="C7" s="360"/>
      <c r="D7" s="360"/>
      <c r="E7" s="26"/>
      <c r="F7" s="52"/>
      <c r="G7" s="31" t="s">
        <v>52</v>
      </c>
      <c r="J7" s="25"/>
      <c r="K7"/>
      <c r="O7" s="80"/>
      <c r="Q7" s="157"/>
    </row>
    <row r="8" spans="1:17" ht="17.25" customHeight="1" x14ac:dyDescent="0.2">
      <c r="A8" s="26" t="s">
        <v>41</v>
      </c>
      <c r="B8" s="361"/>
      <c r="C8" s="361"/>
      <c r="D8" s="361"/>
      <c r="E8" s="26"/>
      <c r="F8" s="99"/>
      <c r="G8" s="52"/>
      <c r="H8" s="31" t="s">
        <v>56</v>
      </c>
      <c r="J8" s="25"/>
      <c r="K8"/>
      <c r="O8" s="80"/>
      <c r="Q8" s="157"/>
    </row>
    <row r="9" spans="1:17" ht="17.25" customHeight="1" x14ac:dyDescent="0.2">
      <c r="A9" s="26" t="s">
        <v>42</v>
      </c>
      <c r="B9" s="361"/>
      <c r="C9" s="361"/>
      <c r="D9" s="361"/>
      <c r="E9" s="26"/>
      <c r="F9" s="52"/>
      <c r="G9" s="31" t="s">
        <v>53</v>
      </c>
      <c r="K9"/>
    </row>
    <row r="10" spans="1:17" ht="17.25" customHeight="1" thickBot="1" x14ac:dyDescent="0.25">
      <c r="A10" s="26" t="s">
        <v>43</v>
      </c>
      <c r="B10" s="361"/>
      <c r="C10" s="361"/>
      <c r="D10" s="361"/>
      <c r="E10" s="26"/>
      <c r="G10" s="52"/>
      <c r="H10" s="31" t="s">
        <v>57</v>
      </c>
      <c r="K10"/>
    </row>
    <row r="11" spans="1:17" ht="12" customHeight="1" x14ac:dyDescent="0.2">
      <c r="A11" s="26"/>
      <c r="B11" s="26"/>
      <c r="C11" s="332" t="str">
        <f>IF($F$7+$F$9&lt;&gt;$F$6,"Flächenangaben nicht plausibel",IF($G$8&gt;$F$7,"Flächenangaben nicht plausibel",IF($G$10&gt;$F$9,"Flächenangaben nicht plausibel"," ")))</f>
        <v xml:space="preserve"> </v>
      </c>
      <c r="D11" s="26"/>
      <c r="E11" s="26"/>
      <c r="F11" s="333">
        <f>+E59</f>
        <v>0</v>
      </c>
      <c r="G11" s="35" t="s">
        <v>307</v>
      </c>
      <c r="H11" s="35"/>
      <c r="K11"/>
      <c r="M11" s="15"/>
      <c r="N11" s="381" t="s">
        <v>20</v>
      </c>
      <c r="O11" s="382"/>
    </row>
    <row r="12" spans="1:17" ht="17.25" customHeight="1" x14ac:dyDescent="0.2">
      <c r="A12" s="26" t="s">
        <v>45</v>
      </c>
      <c r="B12" s="53"/>
      <c r="C12" t="s">
        <v>46</v>
      </c>
      <c r="E12" s="26"/>
      <c r="K12"/>
      <c r="M12" s="16"/>
      <c r="N12" s="383" t="s">
        <v>21</v>
      </c>
      <c r="O12" s="384"/>
    </row>
    <row r="13" spans="1:17" ht="14.25" customHeight="1" x14ac:dyDescent="0.2">
      <c r="A13" s="83" t="str">
        <f>IF(J22&gt;1,IF(B12&lt;3000,"Milchleistung nicht plausibel"," ")," ")</f>
        <v xml:space="preserve"> </v>
      </c>
      <c r="M13" s="16"/>
      <c r="N13" s="17" t="s">
        <v>0</v>
      </c>
      <c r="O13" s="18" t="s">
        <v>22</v>
      </c>
    </row>
    <row r="14" spans="1:17" ht="3.75" customHeight="1" thickBot="1" x14ac:dyDescent="0.25">
      <c r="C14" s="26"/>
      <c r="M14" s="19" t="s">
        <v>3</v>
      </c>
      <c r="N14" s="19" t="s">
        <v>1</v>
      </c>
      <c r="O14" s="20" t="s">
        <v>1</v>
      </c>
    </row>
    <row r="15" spans="1:17" s="71" customFormat="1" ht="15" x14ac:dyDescent="0.25">
      <c r="A15" s="71" t="s">
        <v>35</v>
      </c>
      <c r="I15" s="72"/>
      <c r="J15" s="72"/>
      <c r="K15" s="72"/>
      <c r="L15" s="251"/>
      <c r="M15" s="73">
        <f>+L19</f>
        <v>100</v>
      </c>
      <c r="N15" s="74"/>
      <c r="O15" s="34"/>
    </row>
    <row r="16" spans="1:17" ht="6" customHeight="1" thickBot="1" x14ac:dyDescent="0.25">
      <c r="M16" s="157">
        <v>37</v>
      </c>
      <c r="N16" s="16">
        <v>15</v>
      </c>
      <c r="O16" s="22">
        <v>30</v>
      </c>
    </row>
    <row r="17" spans="1:26" x14ac:dyDescent="0.2">
      <c r="A17" s="2"/>
      <c r="B17" s="3"/>
      <c r="C17" s="3"/>
      <c r="D17" s="379" t="s">
        <v>58</v>
      </c>
      <c r="E17" s="380"/>
      <c r="F17" s="377" t="s">
        <v>27</v>
      </c>
      <c r="G17" s="378"/>
      <c r="H17" s="84" t="s">
        <v>29</v>
      </c>
      <c r="I17"/>
      <c r="J17"/>
      <c r="K17"/>
      <c r="M17" s="157">
        <v>56</v>
      </c>
      <c r="N17" s="16">
        <v>15</v>
      </c>
      <c r="O17" s="22">
        <v>30</v>
      </c>
      <c r="Q17" s="133" t="s">
        <v>85</v>
      </c>
      <c r="R17" s="133"/>
      <c r="S17" s="157">
        <v>100</v>
      </c>
      <c r="T17" s="35" t="s">
        <v>172</v>
      </c>
      <c r="U17" s="35"/>
      <c r="V17" s="35"/>
      <c r="W17" s="35"/>
    </row>
    <row r="18" spans="1:26" x14ac:dyDescent="0.2">
      <c r="A18" s="365" t="s">
        <v>276</v>
      </c>
      <c r="B18" s="366"/>
      <c r="C18" s="4"/>
      <c r="D18" s="101" t="s">
        <v>0</v>
      </c>
      <c r="E18" s="100" t="s">
        <v>65</v>
      </c>
      <c r="F18" s="346" t="s">
        <v>28</v>
      </c>
      <c r="G18" s="347"/>
      <c r="H18" s="85" t="s">
        <v>25</v>
      </c>
      <c r="I18" s="375"/>
      <c r="J18" s="376"/>
      <c r="K18" s="376"/>
      <c r="M18" s="157">
        <v>64</v>
      </c>
      <c r="N18" s="16">
        <v>15</v>
      </c>
      <c r="O18" s="22">
        <v>30</v>
      </c>
      <c r="Q18" s="162" t="s">
        <v>82</v>
      </c>
      <c r="R18" s="163" t="s">
        <v>86</v>
      </c>
      <c r="S18" s="164">
        <v>115</v>
      </c>
      <c r="U18">
        <f>+(S18-S17)/2000</f>
        <v>7.4999999999999997E-3</v>
      </c>
    </row>
    <row r="19" spans="1:26" x14ac:dyDescent="0.2">
      <c r="A19" s="367"/>
      <c r="B19" s="366"/>
      <c r="C19" s="4"/>
      <c r="D19" s="101"/>
      <c r="E19" s="100" t="s">
        <v>64</v>
      </c>
      <c r="F19" s="61" t="s">
        <v>23</v>
      </c>
      <c r="G19" s="62" t="s">
        <v>24</v>
      </c>
      <c r="H19" s="86" t="s">
        <v>62</v>
      </c>
      <c r="I19" s="10"/>
      <c r="J19"/>
      <c r="K19"/>
      <c r="L19" s="250">
        <f>IF(B12&lt;=6000,S17,IF(AND(B12&gt;6000,B12&lt;=8000),S17+U18*(B12-6000),IF(AND(B12&gt;8000,B12&lt;=10000),S18+U19*(B12-8000),IF(AND(B12&gt;10000,B12&lt;=12000),S19+U20*(B12-10000),S20))))</f>
        <v>100</v>
      </c>
      <c r="M19" s="21"/>
      <c r="N19" s="16">
        <v>15</v>
      </c>
      <c r="O19" s="22">
        <v>30</v>
      </c>
      <c r="Q19" s="133" t="s">
        <v>83</v>
      </c>
      <c r="R19" s="133"/>
      <c r="S19" s="157">
        <v>133</v>
      </c>
      <c r="U19">
        <f>+(S19-S18)/2000</f>
        <v>8.9999999999999993E-3</v>
      </c>
    </row>
    <row r="20" spans="1:26" ht="13.5" thickBot="1" x14ac:dyDescent="0.25">
      <c r="A20" s="5"/>
      <c r="B20" s="6"/>
      <c r="C20" s="6"/>
      <c r="D20" s="102" t="s">
        <v>38</v>
      </c>
      <c r="E20" s="7" t="s">
        <v>38</v>
      </c>
      <c r="F20" s="63" t="s">
        <v>26</v>
      </c>
      <c r="G20" s="64" t="str">
        <f>IF(G36&lt;2000,Z20,Z22)</f>
        <v>kg *</v>
      </c>
      <c r="H20" s="86" t="s">
        <v>174</v>
      </c>
      <c r="I20"/>
      <c r="J20"/>
      <c r="K20"/>
      <c r="M20" s="21"/>
      <c r="N20" s="16"/>
      <c r="O20" s="22"/>
      <c r="Q20" s="133" t="s">
        <v>84</v>
      </c>
      <c r="R20" s="133"/>
      <c r="S20" s="157">
        <v>152</v>
      </c>
      <c r="U20">
        <f>+(S20-S19)/2000</f>
        <v>9.4999999999999998E-3</v>
      </c>
      <c r="Z20" s="35" t="s">
        <v>60</v>
      </c>
    </row>
    <row r="21" spans="1:26" ht="4.5" customHeight="1" x14ac:dyDescent="0.2">
      <c r="A21" s="46"/>
      <c r="B21" s="47"/>
      <c r="C21" s="47"/>
      <c r="D21" s="103"/>
      <c r="E21" s="8"/>
      <c r="F21" s="59"/>
      <c r="G21" s="60"/>
      <c r="H21" s="84"/>
      <c r="I21"/>
      <c r="J21"/>
      <c r="K21"/>
      <c r="M21" s="21">
        <f>+L25</f>
        <v>109</v>
      </c>
      <c r="N21" s="16"/>
      <c r="O21" s="22"/>
    </row>
    <row r="22" spans="1:26" x14ac:dyDescent="0.2">
      <c r="A22" s="32" t="s">
        <v>47</v>
      </c>
      <c r="B22" s="37"/>
      <c r="C22" s="37"/>
      <c r="D22" s="105"/>
      <c r="E22" s="106"/>
      <c r="F22" s="264">
        <f>IF(M6&lt;=0.65,M15,IF(M6&gt;=0.85,M21,((0.85-M6)*5*M15)+((M6-0.65)*5*M21)))</f>
        <v>109</v>
      </c>
      <c r="G22" s="66" t="str">
        <f>+IF((D22+E22)=0," ",(D22+E22)*F22)</f>
        <v xml:space="preserve"> </v>
      </c>
      <c r="H22" s="87" t="str">
        <f>IF((D22+E22)=0," ",(D22*F22*(100-N22)/100)+((E22*F22)*(100-O22)/100))</f>
        <v xml:space="preserve"> </v>
      </c>
      <c r="I22"/>
      <c r="J22">
        <f>SUM(D22:E22)</f>
        <v>0</v>
      </c>
      <c r="K22"/>
      <c r="M22" s="157">
        <v>47</v>
      </c>
      <c r="N22" s="16">
        <v>15</v>
      </c>
      <c r="O22" s="22">
        <v>30</v>
      </c>
      <c r="Q22" s="133" t="s">
        <v>81</v>
      </c>
      <c r="R22" s="133"/>
      <c r="S22" s="157">
        <v>109</v>
      </c>
      <c r="T22" s="35" t="s">
        <v>173</v>
      </c>
      <c r="V22" s="35"/>
      <c r="W22" s="35"/>
      <c r="Z22" t="s">
        <v>26</v>
      </c>
    </row>
    <row r="23" spans="1:26" x14ac:dyDescent="0.2">
      <c r="A23" s="96" t="s">
        <v>306</v>
      </c>
      <c r="B23" s="37"/>
      <c r="C23" s="37"/>
      <c r="D23" s="105"/>
      <c r="E23" s="106"/>
      <c r="F23" s="264">
        <v>22</v>
      </c>
      <c r="G23" s="66" t="str">
        <f>+IF((D23+E23)=0," ",(D23+E23)*F23)</f>
        <v xml:space="preserve"> </v>
      </c>
      <c r="H23" s="87" t="str">
        <f>IF((D23+E23)=0," ",(D23*F23*(100-N22)/100)+((E23*F23)*(100-O22)/100))</f>
        <v xml:space="preserve"> </v>
      </c>
      <c r="I23"/>
      <c r="J23"/>
      <c r="K23"/>
      <c r="M23" s="157">
        <v>72</v>
      </c>
      <c r="N23" s="16">
        <v>15</v>
      </c>
      <c r="O23" s="22">
        <v>30</v>
      </c>
      <c r="Q23" s="133" t="s">
        <v>82</v>
      </c>
      <c r="R23" s="168" t="s">
        <v>86</v>
      </c>
      <c r="S23" s="157">
        <v>124</v>
      </c>
      <c r="U23">
        <f>+(S23-S22)/2000</f>
        <v>7.4999999999999997E-3</v>
      </c>
    </row>
    <row r="24" spans="1:26" x14ac:dyDescent="0.2">
      <c r="A24" s="32" t="s">
        <v>289</v>
      </c>
      <c r="B24" s="37"/>
      <c r="C24" s="37"/>
      <c r="D24" s="105"/>
      <c r="E24" s="106"/>
      <c r="F24" s="264">
        <f>IF(M6&lt;=0.65,M16,IF(M6&gt;=0.85,M22,((0.85-M6)*5*M16)+((M6-0.65)*5*M22)))</f>
        <v>47</v>
      </c>
      <c r="G24" s="66" t="str">
        <f>+IF((D24+E24)=0," ",(D24+E24)*F24)</f>
        <v xml:space="preserve"> </v>
      </c>
      <c r="H24" s="87" t="str">
        <f>IF((D24+E24)=0," ",(D24*F24*(100-N23)/100)+((E24*F24)*(100-O23)/100))</f>
        <v xml:space="preserve"> </v>
      </c>
      <c r="I24"/>
      <c r="J24"/>
      <c r="K24"/>
      <c r="M24" s="157">
        <v>84</v>
      </c>
      <c r="N24" s="16">
        <v>15</v>
      </c>
      <c r="O24" s="22">
        <v>30</v>
      </c>
      <c r="Q24" s="133" t="s">
        <v>83</v>
      </c>
      <c r="R24" s="133"/>
      <c r="S24" s="157">
        <v>141</v>
      </c>
      <c r="U24">
        <f>+(S24-S23)/2000</f>
        <v>8.5000000000000006E-3</v>
      </c>
    </row>
    <row r="25" spans="1:26" x14ac:dyDescent="0.2">
      <c r="A25" s="32" t="s">
        <v>48</v>
      </c>
      <c r="B25" s="37"/>
      <c r="C25" s="37"/>
      <c r="D25" s="105"/>
      <c r="E25" s="106"/>
      <c r="F25" s="264">
        <f>IF(M6&lt;=0.65,M17,IF(M6&gt;=0.85,M23,((0.85-M6)*5*M17)+((M6-0.65)*5*M23)))</f>
        <v>72</v>
      </c>
      <c r="G25" s="66" t="str">
        <f>+IF((D25+E25)=0," ",(D25+E25)*F25)</f>
        <v xml:space="preserve"> </v>
      </c>
      <c r="H25" s="87" t="str">
        <f>IF((D25+E25)=0," ",(D25*F25*(100-N24)/100)+((E25*F25)*(100-O24)/100))</f>
        <v xml:space="preserve"> </v>
      </c>
      <c r="I25"/>
      <c r="J25"/>
      <c r="K25"/>
      <c r="L25" s="250">
        <f>IF(B12&lt;=6000,S22,IF(AND(B12&gt;6000,B12&lt;=8000),S22+U23*(B12-6000),IF(AND(B12&gt;8000,B12&lt;=10000),S23+U24*(B12-8000),S24)))</f>
        <v>109</v>
      </c>
      <c r="M25" s="21">
        <v>111.1</v>
      </c>
      <c r="N25" s="16">
        <v>15</v>
      </c>
      <c r="O25" s="22">
        <v>30</v>
      </c>
    </row>
    <row r="26" spans="1:26" ht="12.75" customHeight="1" x14ac:dyDescent="0.2">
      <c r="A26" s="32" t="s">
        <v>8</v>
      </c>
      <c r="B26" s="37"/>
      <c r="C26" s="37"/>
      <c r="D26" s="105"/>
      <c r="E26" s="106"/>
      <c r="F26" s="264">
        <f>IF(M6&lt;=0.65,M18,IF(M6&gt;=0.85,M24,((0.85-M6)*5*M18)+((M6-0.65)*5*M24)))</f>
        <v>84</v>
      </c>
      <c r="G26" s="66" t="str">
        <f>+IF((D26+E26)=0," ",(D26+E26)*F26)</f>
        <v xml:space="preserve"> </v>
      </c>
      <c r="H26" s="87" t="str">
        <f>IF((D26+E26)=0," ",(D26*F26*(100-N25)/100)+((E26*F26)*(100-O25)/100))</f>
        <v xml:space="preserve"> </v>
      </c>
      <c r="I26"/>
      <c r="J26"/>
      <c r="K26"/>
      <c r="L26" s="252"/>
      <c r="M26" s="1"/>
      <c r="N26" s="1"/>
      <c r="O26" s="1"/>
      <c r="Z26" s="49" t="s">
        <v>171</v>
      </c>
    </row>
    <row r="27" spans="1:26" ht="15.75" customHeight="1" x14ac:dyDescent="0.2">
      <c r="A27" s="69"/>
      <c r="B27" s="70"/>
      <c r="C27" s="70"/>
      <c r="D27" s="105"/>
      <c r="E27" s="106"/>
      <c r="F27" s="264" t="str">
        <f t="shared" ref="F27:F32" si="0">+IF(M27=0," ",M27)</f>
        <v xml:space="preserve"> </v>
      </c>
      <c r="G27" s="66" t="str">
        <f t="shared" ref="G27:G35" si="1">+IF((D27+E27)=0," ",(D27+E27)*M27)</f>
        <v xml:space="preserve"> </v>
      </c>
      <c r="H27" s="87" t="str">
        <f t="shared" ref="H27:H32" si="2">IF((D27+E27)=0," ",(D27*M27*(100-N27)/100)+((E27*M27)*(100-O27)/100))</f>
        <v xml:space="preserve"> </v>
      </c>
      <c r="I27" s="98"/>
      <c r="J27"/>
      <c r="K27"/>
      <c r="L27" s="252">
        <v>1</v>
      </c>
      <c r="M27" s="1">
        <f>INDEX(Tiere!D$9:'Tiere'!D$53,'170 2020'!$L27)</f>
        <v>0</v>
      </c>
      <c r="N27" s="1">
        <f>INDEX(Tiere!I$9:'Tiere'!I$53,'170 2020'!$L27)</f>
        <v>0</v>
      </c>
      <c r="O27" s="1">
        <f>INDEX(Tiere!J$9:'Tiere'!J$53,'170 2020'!$L27)</f>
        <v>0</v>
      </c>
    </row>
    <row r="28" spans="1:26" ht="15.75" customHeight="1" x14ac:dyDescent="0.2">
      <c r="A28" s="69"/>
      <c r="B28" s="70"/>
      <c r="C28" s="70"/>
      <c r="D28" s="105"/>
      <c r="E28" s="106"/>
      <c r="F28" s="264" t="str">
        <f t="shared" si="0"/>
        <v xml:space="preserve"> </v>
      </c>
      <c r="G28" s="66" t="str">
        <f t="shared" si="1"/>
        <v xml:space="preserve"> </v>
      </c>
      <c r="H28" s="87" t="str">
        <f t="shared" si="2"/>
        <v xml:space="preserve"> </v>
      </c>
      <c r="I28"/>
      <c r="J28"/>
      <c r="K28"/>
      <c r="L28" s="252">
        <v>1</v>
      </c>
      <c r="M28" s="1">
        <f>INDEX(Tiere!D$9:'Tiere'!D$53,'170 2020'!$L28)</f>
        <v>0</v>
      </c>
      <c r="N28" s="1">
        <f>INDEX(Tiere!I$9:'Tiere'!I$53,'170 2020'!$L28)</f>
        <v>0</v>
      </c>
      <c r="O28" s="1">
        <f>INDEX(Tiere!J$9:'Tiere'!J$53,'170 2020'!$L28)</f>
        <v>0</v>
      </c>
    </row>
    <row r="29" spans="1:26" ht="15.75" customHeight="1" x14ac:dyDescent="0.2">
      <c r="A29" s="69"/>
      <c r="B29" s="70"/>
      <c r="C29" s="70"/>
      <c r="D29" s="105"/>
      <c r="E29" s="106"/>
      <c r="F29" s="264" t="str">
        <f t="shared" si="0"/>
        <v xml:space="preserve"> </v>
      </c>
      <c r="G29" s="66" t="str">
        <f t="shared" si="1"/>
        <v xml:space="preserve"> </v>
      </c>
      <c r="H29" s="87" t="str">
        <f t="shared" si="2"/>
        <v xml:space="preserve"> </v>
      </c>
      <c r="I29"/>
      <c r="J29"/>
      <c r="K29"/>
      <c r="L29" s="252">
        <v>1</v>
      </c>
      <c r="M29" s="1">
        <f>INDEX(Tiere!D$9:'Tiere'!D$53,'170 2020'!$L29)</f>
        <v>0</v>
      </c>
      <c r="N29" s="1">
        <f>INDEX(Tiere!I$9:'Tiere'!I$53,'170 2020'!$L29)</f>
        <v>0</v>
      </c>
      <c r="O29" s="1">
        <f>INDEX(Tiere!J$9:'Tiere'!J$53,'170 2020'!$L29)</f>
        <v>0</v>
      </c>
    </row>
    <row r="30" spans="1:26" ht="15.75" customHeight="1" x14ac:dyDescent="0.2">
      <c r="A30" s="69"/>
      <c r="B30" s="70"/>
      <c r="C30" s="70"/>
      <c r="D30" s="105"/>
      <c r="E30" s="106"/>
      <c r="F30" s="264" t="str">
        <f t="shared" si="0"/>
        <v xml:space="preserve"> </v>
      </c>
      <c r="G30" s="66" t="str">
        <f t="shared" si="1"/>
        <v xml:space="preserve"> </v>
      </c>
      <c r="H30" s="87" t="str">
        <f t="shared" si="2"/>
        <v xml:space="preserve"> </v>
      </c>
      <c r="I30"/>
      <c r="J30"/>
      <c r="K30"/>
      <c r="L30" s="252">
        <v>1</v>
      </c>
      <c r="M30" s="1">
        <f>INDEX(Tiere!D$9:'Tiere'!D$53,'170 2020'!$L30)</f>
        <v>0</v>
      </c>
      <c r="N30" s="1">
        <f>INDEX(Tiere!I$9:'Tiere'!I$53,'170 2020'!$L30)</f>
        <v>0</v>
      </c>
      <c r="O30" s="1">
        <f>INDEX(Tiere!J$9:'Tiere'!J$53,'170 2020'!$L30)</f>
        <v>0</v>
      </c>
    </row>
    <row r="31" spans="1:26" ht="15.75" customHeight="1" x14ac:dyDescent="0.2">
      <c r="A31" s="69"/>
      <c r="B31" s="70"/>
      <c r="C31" s="70"/>
      <c r="D31" s="105"/>
      <c r="E31" s="106"/>
      <c r="F31" s="264" t="str">
        <f t="shared" si="0"/>
        <v xml:space="preserve"> </v>
      </c>
      <c r="G31" s="66" t="str">
        <f t="shared" si="1"/>
        <v xml:space="preserve"> </v>
      </c>
      <c r="H31" s="87" t="str">
        <f t="shared" si="2"/>
        <v xml:space="preserve"> </v>
      </c>
      <c r="I31"/>
      <c r="J31"/>
      <c r="K31"/>
      <c r="L31" s="252">
        <v>1</v>
      </c>
      <c r="M31" s="1">
        <f>INDEX(Tiere!D$9:'Tiere'!D$53,'170 2020'!$L31)</f>
        <v>0</v>
      </c>
      <c r="N31" s="1">
        <f>INDEX(Tiere!I$9:'Tiere'!I$53,'170 2020'!$L31)</f>
        <v>0</v>
      </c>
      <c r="O31" s="1">
        <f>INDEX(Tiere!J$9:'Tiere'!J$53,'170 2020'!$L31)</f>
        <v>0</v>
      </c>
    </row>
    <row r="32" spans="1:26" ht="15.75" customHeight="1" x14ac:dyDescent="0.2">
      <c r="A32" s="69"/>
      <c r="B32" s="70"/>
      <c r="C32" s="70"/>
      <c r="D32" s="105"/>
      <c r="E32" s="106"/>
      <c r="F32" s="264" t="str">
        <f t="shared" si="0"/>
        <v xml:space="preserve"> </v>
      </c>
      <c r="G32" s="66" t="str">
        <f t="shared" si="1"/>
        <v xml:space="preserve"> </v>
      </c>
      <c r="H32" s="87" t="str">
        <f t="shared" si="2"/>
        <v xml:space="preserve"> </v>
      </c>
      <c r="I32"/>
      <c r="J32"/>
      <c r="K32"/>
      <c r="L32" s="252">
        <v>1</v>
      </c>
      <c r="M32" s="1">
        <f>INDEX(Tiere!D$9:'Tiere'!D$53,'170 2020'!$L32)</f>
        <v>0</v>
      </c>
      <c r="N32" s="1">
        <f>INDEX(Tiere!I$9:'Tiere'!I$53,'170 2020'!$L32)</f>
        <v>0</v>
      </c>
      <c r="O32" s="1">
        <f>INDEX(Tiere!J$9:'Tiere'!J$53,'170 2020'!$L32)</f>
        <v>0</v>
      </c>
    </row>
    <row r="33" spans="1:15" ht="15.75" customHeight="1" x14ac:dyDescent="0.2">
      <c r="A33" s="246"/>
      <c r="B33" s="344"/>
      <c r="C33" s="345"/>
      <c r="D33" s="105"/>
      <c r="E33" s="244"/>
      <c r="F33" s="265"/>
      <c r="G33" s="263" t="str">
        <f t="shared" si="1"/>
        <v xml:space="preserve"> </v>
      </c>
      <c r="H33" s="87" t="str">
        <f>IF((D33+E33)=0," ",IF(AND(D33+E33&gt;0,L33=1),"Bitte Tierart angeben",(D33*M33*(100-N33)/100)+((E33*M33)*(100-O33)/100)))</f>
        <v xml:space="preserve"> </v>
      </c>
      <c r="I33"/>
      <c r="J33"/>
      <c r="K33"/>
      <c r="L33" s="252">
        <v>1</v>
      </c>
      <c r="M33" s="1">
        <f>+F33</f>
        <v>0</v>
      </c>
      <c r="N33" s="1">
        <f>INDEX(Tiere!I55:I59,L33)</f>
        <v>0</v>
      </c>
      <c r="O33" s="1">
        <f>INDEX(Tiere!J55:J59,L33)</f>
        <v>0</v>
      </c>
    </row>
    <row r="34" spans="1:15" ht="15.75" customHeight="1" x14ac:dyDescent="0.2">
      <c r="A34" s="247"/>
      <c r="B34" s="356"/>
      <c r="C34" s="357"/>
      <c r="D34" s="242"/>
      <c r="E34" s="241"/>
      <c r="F34" s="265"/>
      <c r="G34" s="263" t="str">
        <f t="shared" si="1"/>
        <v xml:space="preserve"> </v>
      </c>
      <c r="H34" s="87" t="str">
        <f>IF((D34+E34)=0," ",IF(AND(D34+E34&gt;0,L34=1),"Bitte Tierart angeben",(D34*M34*(100-N34)/100)+((E34*M34)*(100-O34)/100)))</f>
        <v xml:space="preserve"> </v>
      </c>
      <c r="I34"/>
      <c r="J34"/>
      <c r="K34"/>
      <c r="L34" s="252">
        <v>1</v>
      </c>
      <c r="M34" s="1">
        <f>+F34</f>
        <v>0</v>
      </c>
      <c r="N34" s="1">
        <f>INDEX(Tiere!I55:I59,L34)</f>
        <v>0</v>
      </c>
      <c r="O34" s="1">
        <f>INDEX(Tiere!J55:J59,L34)</f>
        <v>0</v>
      </c>
    </row>
    <row r="35" spans="1:15" s="9" customFormat="1" ht="15.75" customHeight="1" thickBot="1" x14ac:dyDescent="0.25">
      <c r="A35" s="248"/>
      <c r="B35" s="358"/>
      <c r="C35" s="359"/>
      <c r="D35" s="104"/>
      <c r="E35" s="54"/>
      <c r="F35" s="266"/>
      <c r="G35" s="263" t="str">
        <f t="shared" si="1"/>
        <v xml:space="preserve"> </v>
      </c>
      <c r="H35" s="87" t="str">
        <f>IF((D35+E35)=0," ",IF(AND(D35+E35&gt;0,L35=1),"Bitte Tierart angeben",(D35*M35*(100-N35)/100)+((E35*M35)*(100-O35)/100)))</f>
        <v xml:space="preserve"> </v>
      </c>
      <c r="I35"/>
      <c r="L35" s="253">
        <v>1</v>
      </c>
      <c r="M35" s="1">
        <f>+F35</f>
        <v>0</v>
      </c>
      <c r="N35" s="1">
        <f>INDEX(Tiere!I55:I59,L35)</f>
        <v>0</v>
      </c>
      <c r="O35" s="1">
        <f>INDEX(Tiere!J55:J59,L35)</f>
        <v>0</v>
      </c>
    </row>
    <row r="36" spans="1:15" ht="18.75" customHeight="1" thickBot="1" x14ac:dyDescent="0.25">
      <c r="A36" s="249" t="s">
        <v>30</v>
      </c>
      <c r="B36" s="77"/>
      <c r="C36" s="77"/>
      <c r="D36" s="78"/>
      <c r="E36" s="78"/>
      <c r="F36" s="79"/>
      <c r="G36" s="93">
        <f>SUM(G22:G35)</f>
        <v>0</v>
      </c>
      <c r="H36" s="245">
        <f>SUM(H22:H35)</f>
        <v>0</v>
      </c>
      <c r="I36" s="9"/>
      <c r="J36"/>
      <c r="K36"/>
    </row>
    <row r="37" spans="1:15" s="71" customFormat="1" ht="12.75" customHeight="1" x14ac:dyDescent="0.25">
      <c r="A37" s="49" t="str">
        <f>IF(G36&lt;2000,Z26," ")</f>
        <v>* Zur Überprüfung DüV §8 Abs. 6 (Notwendigkeit eines Nährstoffvergleiches) N-Ausscheidung ohne Abzug Verluste verwenden</v>
      </c>
      <c r="B37" s="4"/>
      <c r="C37" s="4"/>
      <c r="D37" s="4"/>
      <c r="E37" s="4"/>
      <c r="F37" s="65"/>
      <c r="G37" s="65"/>
      <c r="H37" s="65"/>
      <c r="I37"/>
      <c r="L37" s="251"/>
    </row>
    <row r="38" spans="1:15" ht="21" customHeight="1" x14ac:dyDescent="0.25">
      <c r="A38" s="75" t="s">
        <v>66</v>
      </c>
      <c r="B38" s="75"/>
      <c r="C38" s="75"/>
      <c r="D38" s="75"/>
      <c r="E38" s="75"/>
      <c r="F38" s="76"/>
      <c r="G38" s="76"/>
      <c r="H38" s="76"/>
      <c r="I38" s="71"/>
      <c r="J38"/>
      <c r="K38"/>
    </row>
    <row r="39" spans="1:15" ht="12" customHeight="1" thickBot="1" x14ac:dyDescent="0.25">
      <c r="A39" s="49" t="s">
        <v>175</v>
      </c>
      <c r="B39" s="4"/>
      <c r="C39" s="4"/>
      <c r="D39" s="4"/>
      <c r="E39" s="4"/>
      <c r="F39" s="65"/>
      <c r="G39" s="65"/>
      <c r="H39" s="65"/>
      <c r="I39"/>
      <c r="J39"/>
      <c r="K39"/>
    </row>
    <row r="40" spans="1:15" x14ac:dyDescent="0.2">
      <c r="A40" s="350" t="s">
        <v>309</v>
      </c>
      <c r="B40" s="351"/>
      <c r="C40" s="352"/>
      <c r="D40" s="103" t="s">
        <v>31</v>
      </c>
      <c r="E40" s="8" t="s">
        <v>32</v>
      </c>
      <c r="F40" s="348" t="s">
        <v>59</v>
      </c>
      <c r="G40" s="349"/>
      <c r="H40" s="88" t="s">
        <v>29</v>
      </c>
      <c r="I40"/>
      <c r="J40"/>
      <c r="K40"/>
    </row>
    <row r="41" spans="1:15" ht="15.75" customHeight="1" thickBot="1" x14ac:dyDescent="0.25">
      <c r="A41" s="353"/>
      <c r="B41" s="354"/>
      <c r="C41" s="355"/>
      <c r="D41" s="363" t="s">
        <v>69</v>
      </c>
      <c r="E41" s="364"/>
      <c r="F41" s="370" t="s">
        <v>33</v>
      </c>
      <c r="G41" s="371"/>
      <c r="H41" s="86" t="s">
        <v>55</v>
      </c>
      <c r="I41"/>
      <c r="J41"/>
      <c r="K41"/>
    </row>
    <row r="42" spans="1:15" ht="15.75" customHeight="1" x14ac:dyDescent="0.2">
      <c r="A42" s="67"/>
      <c r="B42" s="68"/>
      <c r="C42" s="68"/>
      <c r="D42" s="267"/>
      <c r="E42" s="268"/>
      <c r="F42" s="368" t="str">
        <f>+IF(M42=0,"  ",M42)</f>
        <v xml:space="preserve">  </v>
      </c>
      <c r="G42" s="369"/>
      <c r="H42" s="257" t="str">
        <f t="shared" ref="H42:H48" si="3">IF(D42+E42=0," ",(D42-E42)*F42)</f>
        <v xml:space="preserve"> </v>
      </c>
      <c r="I42"/>
      <c r="J42"/>
      <c r="K42"/>
      <c r="L42" s="250">
        <v>1</v>
      </c>
      <c r="M42" s="1">
        <f>INDEX(Dunger!C$8:'Dunger'!C$32,'170 2020'!$L42)</f>
        <v>0</v>
      </c>
    </row>
    <row r="43" spans="1:15" ht="15.75" customHeight="1" x14ac:dyDescent="0.2">
      <c r="A43" s="32"/>
      <c r="B43" s="37"/>
      <c r="C43" s="37"/>
      <c r="D43" s="267"/>
      <c r="E43" s="268"/>
      <c r="F43" s="368" t="str">
        <f>+IF(M43=0,"  ",M43)</f>
        <v xml:space="preserve">  </v>
      </c>
      <c r="G43" s="369"/>
      <c r="H43" s="258" t="str">
        <f t="shared" si="3"/>
        <v xml:space="preserve"> </v>
      </c>
      <c r="I43"/>
      <c r="J43"/>
      <c r="K43"/>
      <c r="L43" s="250">
        <v>1</v>
      </c>
      <c r="M43" s="1">
        <f>INDEX(Dunger!C$8:'Dunger'!C$32,'170 2020'!$L43)</f>
        <v>0</v>
      </c>
    </row>
    <row r="44" spans="1:15" ht="15.75" customHeight="1" x14ac:dyDescent="0.2">
      <c r="A44" s="32"/>
      <c r="B44" s="37"/>
      <c r="C44" s="37"/>
      <c r="D44" s="267"/>
      <c r="E44" s="268"/>
      <c r="F44" s="368" t="str">
        <f>+IF(M44=0,"  ",M44)</f>
        <v xml:space="preserve">  </v>
      </c>
      <c r="G44" s="369"/>
      <c r="H44" s="258" t="str">
        <f t="shared" si="3"/>
        <v xml:space="preserve"> </v>
      </c>
      <c r="I44"/>
      <c r="J44"/>
      <c r="K44"/>
      <c r="L44" s="250">
        <v>1</v>
      </c>
      <c r="M44" s="1">
        <f>INDEX(Dunger!C$8:'Dunger'!C$32,'170 2020'!$L44)</f>
        <v>0</v>
      </c>
    </row>
    <row r="45" spans="1:15" ht="15.75" customHeight="1" x14ac:dyDescent="0.2">
      <c r="A45" s="343"/>
      <c r="B45" s="344"/>
      <c r="C45" s="345"/>
      <c r="D45" s="267"/>
      <c r="E45" s="268"/>
      <c r="F45" s="339"/>
      <c r="G45" s="340"/>
      <c r="H45" s="258" t="str">
        <f t="shared" si="3"/>
        <v xml:space="preserve"> </v>
      </c>
      <c r="I45"/>
      <c r="J45"/>
      <c r="K45"/>
      <c r="M45" s="1"/>
    </row>
    <row r="46" spans="1:15" ht="15.75" customHeight="1" x14ac:dyDescent="0.2">
      <c r="A46" s="343"/>
      <c r="B46" s="344"/>
      <c r="C46" s="345"/>
      <c r="D46" s="267"/>
      <c r="E46" s="268"/>
      <c r="F46" s="339"/>
      <c r="G46" s="340"/>
      <c r="H46" s="259" t="str">
        <f t="shared" si="3"/>
        <v xml:space="preserve"> </v>
      </c>
      <c r="I46"/>
      <c r="J46"/>
      <c r="K46"/>
    </row>
    <row r="47" spans="1:15" ht="15.75" customHeight="1" x14ac:dyDescent="0.2">
      <c r="A47" s="362"/>
      <c r="B47" s="356"/>
      <c r="C47" s="357"/>
      <c r="D47" s="267"/>
      <c r="E47" s="268"/>
      <c r="F47" s="339"/>
      <c r="G47" s="340"/>
      <c r="H47" s="259" t="str">
        <f t="shared" si="3"/>
        <v xml:space="preserve"> </v>
      </c>
      <c r="I47"/>
      <c r="J47"/>
      <c r="K47"/>
    </row>
    <row r="48" spans="1:15" ht="14.25" customHeight="1" thickBot="1" x14ac:dyDescent="0.25">
      <c r="A48" s="372"/>
      <c r="B48" s="373"/>
      <c r="C48" s="374"/>
      <c r="D48" s="269"/>
      <c r="E48" s="270"/>
      <c r="F48" s="341"/>
      <c r="G48" s="342"/>
      <c r="H48" s="260" t="str">
        <f t="shared" si="3"/>
        <v xml:space="preserve"> </v>
      </c>
      <c r="I48"/>
      <c r="J48"/>
      <c r="K48"/>
    </row>
    <row r="49" spans="1:12" ht="16.5" customHeight="1" thickBot="1" x14ac:dyDescent="0.25">
      <c r="A49" s="39" t="s">
        <v>30</v>
      </c>
      <c r="B49" s="40"/>
      <c r="C49" s="40"/>
      <c r="D49" s="51"/>
      <c r="E49" s="51"/>
      <c r="F49" s="48"/>
      <c r="G49" s="48"/>
      <c r="H49" s="261">
        <f>SUM(H42:H48)</f>
        <v>0</v>
      </c>
      <c r="I49"/>
      <c r="J49"/>
      <c r="K49"/>
    </row>
    <row r="50" spans="1:12" s="71" customFormat="1" ht="8.25" customHeight="1" x14ac:dyDescent="0.25">
      <c r="A50" s="28"/>
      <c r="B50" s="28"/>
      <c r="C50" s="28"/>
      <c r="D50" s="4"/>
      <c r="E50" s="4"/>
      <c r="F50" s="4"/>
      <c r="G50" s="4"/>
      <c r="H50" s="4"/>
      <c r="I50"/>
      <c r="L50" s="251"/>
    </row>
    <row r="51" spans="1:12" s="71" customFormat="1" ht="16.5" customHeight="1" x14ac:dyDescent="0.25">
      <c r="A51" s="75" t="s">
        <v>34</v>
      </c>
      <c r="B51" s="75"/>
      <c r="C51" s="75"/>
      <c r="D51" s="9" t="str">
        <f>IF($H$36+$H$49&gt;0,IF($F$6=0,"Zur Berechnung je ha bitte Fläche angeben"," ")," ")</f>
        <v xml:space="preserve"> </v>
      </c>
      <c r="E51" s="75"/>
      <c r="F51" s="97"/>
      <c r="G51" s="75"/>
      <c r="H51" s="75"/>
      <c r="L51" s="251"/>
    </row>
    <row r="52" spans="1:12" ht="3.75" customHeight="1" thickBot="1" x14ac:dyDescent="0.3">
      <c r="A52" s="75"/>
      <c r="B52" s="75"/>
      <c r="C52" s="75"/>
      <c r="D52" s="75"/>
      <c r="E52" s="75"/>
      <c r="F52" s="75"/>
      <c r="G52" s="75"/>
      <c r="H52" s="75"/>
      <c r="I52" s="71"/>
      <c r="J52"/>
      <c r="K52"/>
    </row>
    <row r="53" spans="1:12" x14ac:dyDescent="0.2">
      <c r="A53" s="2"/>
      <c r="B53" s="3"/>
      <c r="C53" s="3"/>
      <c r="D53" s="3"/>
      <c r="E53" s="3"/>
      <c r="F53" s="27"/>
      <c r="G53" s="89" t="s">
        <v>61</v>
      </c>
      <c r="H53" s="36" t="s">
        <v>36</v>
      </c>
      <c r="I53"/>
      <c r="J53"/>
      <c r="K53"/>
    </row>
    <row r="54" spans="1:12" ht="12.75" customHeight="1" thickBot="1" x14ac:dyDescent="0.25">
      <c r="A54" s="5"/>
      <c r="B54" s="6"/>
      <c r="C54" s="6"/>
      <c r="D54" s="6"/>
      <c r="E54" s="6"/>
      <c r="F54" s="58"/>
      <c r="G54" s="90" t="s">
        <v>54</v>
      </c>
      <c r="H54" s="57" t="s">
        <v>54</v>
      </c>
      <c r="I54"/>
      <c r="J54"/>
      <c r="K54"/>
    </row>
    <row r="55" spans="1:12" x14ac:dyDescent="0.2">
      <c r="A55" s="336" t="s">
        <v>177</v>
      </c>
      <c r="B55" s="337"/>
      <c r="C55" s="337"/>
      <c r="D55" s="337"/>
      <c r="E55" s="337"/>
      <c r="F55" s="338"/>
      <c r="G55" s="91" t="str">
        <f>IF(H55=0," ",+H55/(F6-G8-G10))</f>
        <v xml:space="preserve"> </v>
      </c>
      <c r="H55" s="56">
        <f>SUM(H36,H42:H48)</f>
        <v>0</v>
      </c>
      <c r="I55"/>
      <c r="J55"/>
      <c r="K55"/>
    </row>
    <row r="56" spans="1:12" s="45" customFormat="1" ht="14.25" customHeight="1" thickBot="1" x14ac:dyDescent="0.3">
      <c r="A56" s="96" t="s">
        <v>67</v>
      </c>
      <c r="B56" s="37"/>
      <c r="C56" s="37"/>
      <c r="D56" s="4"/>
      <c r="E56" s="4"/>
      <c r="F56" s="30"/>
      <c r="G56" s="92" t="str">
        <f>IF(E59=0," ",+H56/E59)</f>
        <v xml:space="preserve"> </v>
      </c>
      <c r="H56" s="262">
        <f>+(F6-G8-G10)*170</f>
        <v>0</v>
      </c>
      <c r="I56"/>
      <c r="L56" s="254"/>
    </row>
    <row r="57" spans="1:12" ht="17.25" customHeight="1" thickBot="1" x14ac:dyDescent="0.3">
      <c r="A57" s="41" t="s">
        <v>68</v>
      </c>
      <c r="B57" s="42"/>
      <c r="C57" s="42"/>
      <c r="D57" s="43"/>
      <c r="E57" s="43"/>
      <c r="F57" s="44"/>
      <c r="G57" s="334" t="str">
        <f>IF(H55&lt;=H56,"ja","nein")</f>
        <v>ja</v>
      </c>
      <c r="H57" s="335"/>
      <c r="I57" s="45"/>
      <c r="J57"/>
      <c r="K57"/>
    </row>
    <row r="58" spans="1:12" s="50" customFormat="1" ht="3" customHeight="1" x14ac:dyDescent="0.2">
      <c r="A58" s="4"/>
      <c r="B58" s="4"/>
      <c r="C58" s="4"/>
      <c r="D58" s="4"/>
      <c r="E58" s="4"/>
      <c r="F58" s="4"/>
      <c r="G58" s="4"/>
      <c r="H58" s="4"/>
      <c r="I58"/>
      <c r="L58" s="255"/>
    </row>
    <row r="59" spans="1:12" s="50" customFormat="1" ht="9.75" customHeight="1" x14ac:dyDescent="0.2">
      <c r="A59" s="49" t="s">
        <v>290</v>
      </c>
      <c r="B59" s="49"/>
      <c r="C59" s="49"/>
      <c r="E59" s="49">
        <f>+F6-G8-G10</f>
        <v>0</v>
      </c>
      <c r="F59" s="49" t="s">
        <v>51</v>
      </c>
      <c r="G59" s="49"/>
      <c r="H59" s="49"/>
      <c r="L59" s="255"/>
    </row>
    <row r="60" spans="1:12" ht="0.75" hidden="1" customHeight="1" x14ac:dyDescent="0.2">
      <c r="A60" s="49"/>
      <c r="B60" s="49"/>
      <c r="C60" s="49"/>
      <c r="D60" s="49"/>
      <c r="E60" s="49"/>
      <c r="F60" s="49"/>
      <c r="G60" s="49"/>
      <c r="H60" s="49"/>
      <c r="I60" s="50"/>
      <c r="J60"/>
      <c r="K60"/>
    </row>
    <row r="61" spans="1:12" ht="9.75" customHeight="1" x14ac:dyDescent="0.2">
      <c r="A61" s="81"/>
      <c r="B61" s="4"/>
      <c r="C61" s="4"/>
      <c r="D61" s="4"/>
      <c r="E61" s="94"/>
      <c r="F61" s="94"/>
      <c r="G61" s="94"/>
      <c r="H61" s="81"/>
      <c r="I61"/>
      <c r="J61"/>
      <c r="K61"/>
    </row>
    <row r="62" spans="1:12" x14ac:dyDescent="0.2">
      <c r="B62" s="4"/>
      <c r="D62" s="271" t="s">
        <v>311</v>
      </c>
      <c r="E62" s="4"/>
      <c r="F62" s="4"/>
      <c r="G62" s="4"/>
      <c r="H62" s="4"/>
      <c r="I62"/>
      <c r="J62"/>
      <c r="K62"/>
    </row>
    <row r="63" spans="1:12" x14ac:dyDescent="0.2">
      <c r="B63" s="4"/>
      <c r="D63" s="95" t="s">
        <v>170</v>
      </c>
      <c r="E63" s="4"/>
      <c r="F63" s="4"/>
      <c r="G63" s="4"/>
      <c r="H63" s="4"/>
      <c r="I63"/>
      <c r="J63"/>
      <c r="K63"/>
    </row>
    <row r="64" spans="1:12" x14ac:dyDescent="0.2">
      <c r="A64" s="4"/>
      <c r="B64" s="4"/>
      <c r="C64" s="4"/>
      <c r="D64" s="4"/>
      <c r="E64" s="4"/>
      <c r="F64" s="4"/>
      <c r="G64" s="4"/>
      <c r="H64" s="4"/>
      <c r="I64"/>
      <c r="J64"/>
      <c r="K64"/>
    </row>
    <row r="65" spans="1:11" ht="15.75" x14ac:dyDescent="0.25">
      <c r="A65" s="29"/>
      <c r="B65" s="29"/>
      <c r="C65" s="29"/>
      <c r="D65" s="28"/>
      <c r="E65" s="28"/>
      <c r="F65" s="28"/>
      <c r="G65" s="28"/>
      <c r="H65" s="28"/>
      <c r="I65"/>
      <c r="J65"/>
      <c r="K65"/>
    </row>
    <row r="66" spans="1:11" x14ac:dyDescent="0.2">
      <c r="A66" s="4"/>
      <c r="B66" s="4"/>
      <c r="C66" s="4"/>
      <c r="D66" s="4"/>
      <c r="E66" s="4"/>
      <c r="F66" s="4"/>
      <c r="G66" s="4"/>
      <c r="H66" s="4"/>
      <c r="I66"/>
      <c r="J66"/>
      <c r="K66"/>
    </row>
    <row r="67" spans="1:11" x14ac:dyDescent="0.2">
      <c r="A67" s="4"/>
      <c r="B67" s="4"/>
      <c r="C67" s="4"/>
      <c r="D67" s="4"/>
      <c r="E67" s="4"/>
      <c r="F67" s="4"/>
      <c r="G67" s="4"/>
      <c r="H67" s="4"/>
      <c r="I67"/>
      <c r="J67"/>
      <c r="K67"/>
    </row>
    <row r="68" spans="1:11" x14ac:dyDescent="0.2">
      <c r="A68" s="4"/>
      <c r="B68" s="4"/>
      <c r="C68" s="4"/>
      <c r="D68" s="4"/>
      <c r="E68" s="4"/>
      <c r="F68" s="4"/>
      <c r="G68" s="4"/>
      <c r="H68" s="4"/>
      <c r="I68"/>
      <c r="J68"/>
      <c r="K68"/>
    </row>
    <row r="69" spans="1:11" x14ac:dyDescent="0.2">
      <c r="A69" s="4"/>
      <c r="B69" s="4"/>
      <c r="C69" s="4"/>
      <c r="D69" s="4"/>
      <c r="E69" s="4"/>
      <c r="F69" s="4"/>
      <c r="G69" s="4"/>
      <c r="H69" s="4"/>
      <c r="I69"/>
      <c r="J69"/>
      <c r="K69"/>
    </row>
    <row r="70" spans="1:11" x14ac:dyDescent="0.2">
      <c r="A70" s="4"/>
      <c r="B70" s="4"/>
      <c r="C70" s="4"/>
      <c r="D70" s="4"/>
      <c r="E70" s="4"/>
      <c r="F70" s="4"/>
      <c r="G70" s="4"/>
      <c r="H70" s="4"/>
      <c r="I70"/>
      <c r="J70"/>
      <c r="K70"/>
    </row>
    <row r="71" spans="1:11" x14ac:dyDescent="0.2">
      <c r="A71" s="4"/>
      <c r="B71" s="4"/>
      <c r="C71" s="4"/>
      <c r="D71" s="4"/>
      <c r="E71" s="4"/>
      <c r="F71" s="4"/>
      <c r="G71" s="4"/>
      <c r="H71" s="4"/>
      <c r="I71"/>
      <c r="J71"/>
      <c r="K71"/>
    </row>
    <row r="72" spans="1:11" x14ac:dyDescent="0.2">
      <c r="A72" s="4"/>
      <c r="B72" s="4"/>
      <c r="C72" s="4"/>
      <c r="D72" s="4"/>
      <c r="E72" s="4"/>
      <c r="F72" s="4"/>
      <c r="G72" s="4"/>
      <c r="H72" s="4"/>
      <c r="I72"/>
      <c r="J72"/>
      <c r="K72"/>
    </row>
    <row r="73" spans="1:11" x14ac:dyDescent="0.2">
      <c r="A73" s="4"/>
      <c r="B73" s="4"/>
      <c r="C73" s="4"/>
      <c r="D73" s="4"/>
      <c r="E73" s="4"/>
      <c r="F73" s="4"/>
      <c r="G73" s="4"/>
      <c r="H73" s="4"/>
      <c r="I73"/>
      <c r="J73"/>
      <c r="K73"/>
    </row>
    <row r="74" spans="1:11" x14ac:dyDescent="0.2">
      <c r="A74" s="4"/>
      <c r="B74" s="4"/>
      <c r="C74" s="4"/>
      <c r="D74" s="4"/>
      <c r="E74" s="4"/>
      <c r="F74" s="4"/>
      <c r="G74" s="4"/>
      <c r="H74" s="4"/>
      <c r="I74"/>
      <c r="J74"/>
      <c r="K74"/>
    </row>
    <row r="75" spans="1:11" x14ac:dyDescent="0.2">
      <c r="A75" s="4"/>
      <c r="B75" s="4"/>
      <c r="C75" s="4"/>
      <c r="D75" s="4"/>
      <c r="E75" s="4"/>
      <c r="F75" s="4"/>
      <c r="G75" s="4"/>
      <c r="H75" s="4"/>
      <c r="I75"/>
      <c r="J75"/>
      <c r="K75"/>
    </row>
    <row r="76" spans="1:11" x14ac:dyDescent="0.2">
      <c r="A76" s="4"/>
      <c r="B76" s="4"/>
      <c r="C76" s="4"/>
      <c r="D76" s="4"/>
      <c r="E76" s="4"/>
      <c r="F76" s="4"/>
      <c r="G76" s="4"/>
      <c r="H76" s="4"/>
      <c r="I76"/>
    </row>
  </sheetData>
  <sheetProtection password="D5BA" sheet="1" objects="1" scenarios="1"/>
  <mergeCells count="31">
    <mergeCell ref="I18:K18"/>
    <mergeCell ref="F17:G17"/>
    <mergeCell ref="D17:E17"/>
    <mergeCell ref="N11:O11"/>
    <mergeCell ref="N12:O12"/>
    <mergeCell ref="F43:G43"/>
    <mergeCell ref="F41:G41"/>
    <mergeCell ref="A48:C48"/>
    <mergeCell ref="F47:G47"/>
    <mergeCell ref="F44:G44"/>
    <mergeCell ref="F45:G45"/>
    <mergeCell ref="F42:G42"/>
    <mergeCell ref="B7:D7"/>
    <mergeCell ref="B8:D8"/>
    <mergeCell ref="B9:D9"/>
    <mergeCell ref="B10:D10"/>
    <mergeCell ref="A47:C47"/>
    <mergeCell ref="A45:C45"/>
    <mergeCell ref="D41:E41"/>
    <mergeCell ref="A18:B19"/>
    <mergeCell ref="F18:G18"/>
    <mergeCell ref="F40:G40"/>
    <mergeCell ref="A40:C41"/>
    <mergeCell ref="B33:C33"/>
    <mergeCell ref="B34:C34"/>
    <mergeCell ref="B35:C35"/>
    <mergeCell ref="G57:H57"/>
    <mergeCell ref="A55:F55"/>
    <mergeCell ref="F46:G46"/>
    <mergeCell ref="F48:G48"/>
    <mergeCell ref="A46:C46"/>
  </mergeCells>
  <phoneticPr fontId="0" type="noConversion"/>
  <dataValidations count="5">
    <dataValidation type="whole" allowBlank="1" showInputMessage="1" showErrorMessage="1" error="Geben Sie eine ganze Zahl zwischen 3000 und 15000 ein." sqref="B12">
      <formula1>3000</formula1>
      <formula2>15000</formula2>
    </dataValidation>
    <dataValidation type="decimal" allowBlank="1" showInputMessage="1" showErrorMessage="1" error="Bitte geben Sie eine Zahl zwischen 0,1 und 200 ein" sqref="F45:G48">
      <formula1>0.1</formula1>
      <formula2>200</formula2>
    </dataValidation>
    <dataValidation type="decimal" operator="greaterThanOrEqual" allowBlank="1" showInputMessage="1" showErrorMessage="1" sqref="D22:E35">
      <formula1>0</formula1>
    </dataValidation>
    <dataValidation type="decimal" operator="greaterThan" allowBlank="1" showInputMessage="1" showErrorMessage="1" sqref="D42:E48 F33:F35">
      <formula1>0</formula1>
    </dataValidation>
    <dataValidation type="textLength" allowBlank="1" showInputMessage="1" showErrorMessage="1" error="Bitte eine Betriebsnummer eingeben (10 bzw. 12 Stellen)" sqref="B6">
      <formula1>10</formula1>
      <formula2>12</formula2>
    </dataValidation>
  </dataValidations>
  <pageMargins left="0.39370078740157483" right="0.19685039370078741" top="0.31496062992125984" bottom="0.39370078740157483" header="0" footer="0"/>
  <pageSetup paperSize="9" scale="97" orientation="portrait" r:id="rId1"/>
  <headerFooter alignWithMargins="0">
    <oddFooter>&amp;R&amp;P/&amp;N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Drop Down 7">
              <controlPr defaultSize="0" autoLine="0" autoPict="0">
                <anchor moveWithCells="1">
                  <from>
                    <xdr:col>0</xdr:col>
                    <xdr:colOff>9525</xdr:colOff>
                    <xdr:row>26</xdr:row>
                    <xdr:rowOff>19050</xdr:rowOff>
                  </from>
                  <to>
                    <xdr:col>2</xdr:col>
                    <xdr:colOff>800100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5" name="Drop Down 20">
              <controlPr defaultSize="0" autoLine="0" autoPict="0">
                <anchor moveWithCells="1">
                  <from>
                    <xdr:col>0</xdr:col>
                    <xdr:colOff>9525</xdr:colOff>
                    <xdr:row>41</xdr:row>
                    <xdr:rowOff>9525</xdr:rowOff>
                  </from>
                  <to>
                    <xdr:col>2</xdr:col>
                    <xdr:colOff>800100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6" name="Drop Down 124">
              <controlPr defaultSize="0" autoLine="0" autoPict="0">
                <anchor moveWithCells="1">
                  <from>
                    <xdr:col>0</xdr:col>
                    <xdr:colOff>9525</xdr:colOff>
                    <xdr:row>27</xdr:row>
                    <xdr:rowOff>9525</xdr:rowOff>
                  </from>
                  <to>
                    <xdr:col>2</xdr:col>
                    <xdr:colOff>800100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7" name="Drop Down 125">
              <controlPr defaultSize="0" autoLine="0" autoPict="0">
                <anchor moveWithCells="1">
                  <from>
                    <xdr:col>0</xdr:col>
                    <xdr:colOff>9525</xdr:colOff>
                    <xdr:row>28</xdr:row>
                    <xdr:rowOff>9525</xdr:rowOff>
                  </from>
                  <to>
                    <xdr:col>2</xdr:col>
                    <xdr:colOff>800100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8" name="Drop Down 126">
              <controlPr defaultSize="0" autoLine="0" autoPict="0">
                <anchor moveWithCells="1">
                  <from>
                    <xdr:col>0</xdr:col>
                    <xdr:colOff>9525</xdr:colOff>
                    <xdr:row>29</xdr:row>
                    <xdr:rowOff>0</xdr:rowOff>
                  </from>
                  <to>
                    <xdr:col>2</xdr:col>
                    <xdr:colOff>800100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9" name="Drop Down 127">
              <controlPr defaultSize="0" autoLine="0" autoPict="0">
                <anchor moveWithCells="1">
                  <from>
                    <xdr:col>0</xdr:col>
                    <xdr:colOff>9525</xdr:colOff>
                    <xdr:row>30</xdr:row>
                    <xdr:rowOff>0</xdr:rowOff>
                  </from>
                  <to>
                    <xdr:col>2</xdr:col>
                    <xdr:colOff>800100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0" name="Drop Down 128">
              <controlPr defaultSize="0" autoLine="0" autoPict="0">
                <anchor moveWithCells="1">
                  <from>
                    <xdr:col>0</xdr:col>
                    <xdr:colOff>9525</xdr:colOff>
                    <xdr:row>31</xdr:row>
                    <xdr:rowOff>0</xdr:rowOff>
                  </from>
                  <to>
                    <xdr:col>2</xdr:col>
                    <xdr:colOff>800100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1" name="Drop Down 144">
              <controlPr defaultSize="0" autoLine="0" autoPict="0">
                <anchor moveWithCells="1">
                  <from>
                    <xdr:col>0</xdr:col>
                    <xdr:colOff>9525</xdr:colOff>
                    <xdr:row>42</xdr:row>
                    <xdr:rowOff>19050</xdr:rowOff>
                  </from>
                  <to>
                    <xdr:col>2</xdr:col>
                    <xdr:colOff>800100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2" name="Drop Down 145">
              <controlPr defaultSize="0" autoLine="0" autoPict="0">
                <anchor moveWithCells="1">
                  <from>
                    <xdr:col>0</xdr:col>
                    <xdr:colOff>9525</xdr:colOff>
                    <xdr:row>43</xdr:row>
                    <xdr:rowOff>19050</xdr:rowOff>
                  </from>
                  <to>
                    <xdr:col>2</xdr:col>
                    <xdr:colOff>800100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3" name="Drop Down 163">
              <controlPr defaultSize="0" autoLine="0" autoPict="0">
                <anchor moveWithCells="1">
                  <from>
                    <xdr:col>0</xdr:col>
                    <xdr:colOff>9525</xdr:colOff>
                    <xdr:row>32</xdr:row>
                    <xdr:rowOff>0</xdr:rowOff>
                  </from>
                  <to>
                    <xdr:col>1</xdr:col>
                    <xdr:colOff>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4" name="Drop Down 164">
              <controlPr defaultSize="0" autoLine="0" autoPict="0">
                <anchor moveWithCells="1">
                  <from>
                    <xdr:col>0</xdr:col>
                    <xdr:colOff>9525</xdr:colOff>
                    <xdr:row>33</xdr:row>
                    <xdr:rowOff>0</xdr:rowOff>
                  </from>
                  <to>
                    <xdr:col>1</xdr:col>
                    <xdr:colOff>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5" name="Drop Down 165">
              <controlPr defaultSize="0" autoLine="0" autoPict="0">
                <anchor moveWithCells="1">
                  <from>
                    <xdr:col>0</xdr:col>
                    <xdr:colOff>9525</xdr:colOff>
                    <xdr:row>34</xdr:row>
                    <xdr:rowOff>0</xdr:rowOff>
                  </from>
                  <to>
                    <xdr:col>1</xdr:col>
                    <xdr:colOff>0</xdr:colOff>
                    <xdr:row>34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N87"/>
  <sheetViews>
    <sheetView topLeftCell="B1" workbookViewId="0">
      <selection activeCell="B62" sqref="B62"/>
    </sheetView>
  </sheetViews>
  <sheetFormatPr baseColWidth="10" defaultRowHeight="12.75" x14ac:dyDescent="0.2"/>
  <cols>
    <col min="1" max="1" width="0.85546875" style="108" customWidth="1"/>
    <col min="2" max="2" width="57.42578125" style="108" customWidth="1"/>
    <col min="3" max="3" width="50.42578125" style="108" customWidth="1"/>
    <col min="4" max="4" width="5.7109375" style="111" customWidth="1"/>
    <col min="5" max="5" width="5.7109375" style="224" customWidth="1"/>
    <col min="6" max="6" width="5.7109375" style="111" customWidth="1"/>
    <col min="7" max="7" width="6" style="111" customWidth="1"/>
    <col min="8" max="8" width="6.140625" style="109" customWidth="1"/>
    <col min="10" max="10" width="11.42578125" style="111"/>
    <col min="11" max="11" width="11.42578125" style="224"/>
    <col min="12" max="13" width="11.42578125" style="111"/>
    <col min="14" max="14" width="11.42578125" style="109"/>
  </cols>
  <sheetData>
    <row r="1" spans="1:10" x14ac:dyDescent="0.2">
      <c r="A1" s="113" t="s">
        <v>71</v>
      </c>
      <c r="B1" s="114"/>
      <c r="C1" s="115"/>
      <c r="E1" s="114"/>
      <c r="F1" s="110"/>
      <c r="G1" s="110"/>
    </row>
    <row r="2" spans="1:10" x14ac:dyDescent="0.2">
      <c r="A2" s="113" t="s">
        <v>72</v>
      </c>
      <c r="B2" s="114"/>
      <c r="C2" s="113"/>
      <c r="E2" s="114"/>
      <c r="F2" s="112"/>
      <c r="G2" s="112"/>
    </row>
    <row r="3" spans="1:10" ht="13.5" thickBot="1" x14ac:dyDescent="0.25">
      <c r="A3" s="116" t="s">
        <v>146</v>
      </c>
      <c r="B3" s="114"/>
      <c r="C3" s="113"/>
      <c r="E3" s="114"/>
      <c r="F3" s="112"/>
      <c r="G3" s="112"/>
    </row>
    <row r="4" spans="1:10" x14ac:dyDescent="0.2">
      <c r="A4" s="117"/>
      <c r="B4" s="118"/>
      <c r="C4" s="118"/>
      <c r="D4" s="385" t="s">
        <v>73</v>
      </c>
      <c r="E4" s="386"/>
      <c r="F4" s="386"/>
      <c r="G4" s="119"/>
      <c r="H4" s="120"/>
      <c r="I4" s="381" t="s">
        <v>20</v>
      </c>
      <c r="J4" s="382"/>
    </row>
    <row r="5" spans="1:10" x14ac:dyDescent="0.2">
      <c r="A5" s="121"/>
      <c r="B5" s="122" t="s">
        <v>74</v>
      </c>
      <c r="C5" s="122" t="s">
        <v>75</v>
      </c>
      <c r="D5" s="387" t="s">
        <v>2</v>
      </c>
      <c r="E5" s="388"/>
      <c r="F5" s="388"/>
      <c r="G5" s="124"/>
      <c r="H5" s="125"/>
      <c r="I5" s="383" t="s">
        <v>21</v>
      </c>
      <c r="J5" s="384"/>
    </row>
    <row r="6" spans="1:10" x14ac:dyDescent="0.2">
      <c r="A6" s="126"/>
      <c r="B6" s="115"/>
      <c r="C6" s="115"/>
      <c r="D6" s="387" t="s">
        <v>147</v>
      </c>
      <c r="E6" s="388"/>
      <c r="F6" s="388"/>
      <c r="G6" s="124"/>
      <c r="H6" s="125"/>
      <c r="I6" s="17" t="s">
        <v>0</v>
      </c>
      <c r="J6" s="18" t="s">
        <v>22</v>
      </c>
    </row>
    <row r="7" spans="1:10" ht="13.5" thickBot="1" x14ac:dyDescent="0.25">
      <c r="A7" s="127"/>
      <c r="B7" s="128"/>
      <c r="C7" s="128"/>
      <c r="D7" s="129" t="s">
        <v>3</v>
      </c>
      <c r="E7" s="130" t="s">
        <v>4</v>
      </c>
      <c r="F7" s="130" t="s">
        <v>5</v>
      </c>
      <c r="G7" s="130" t="s">
        <v>37</v>
      </c>
      <c r="H7" s="131" t="s">
        <v>76</v>
      </c>
      <c r="I7" s="19" t="s">
        <v>1</v>
      </c>
      <c r="J7" s="20" t="s">
        <v>1</v>
      </c>
    </row>
    <row r="8" spans="1:10" x14ac:dyDescent="0.2">
      <c r="A8" s="132"/>
      <c r="B8" s="133"/>
      <c r="C8" s="133"/>
      <c r="D8" s="134"/>
      <c r="E8" s="135"/>
      <c r="F8" s="123"/>
      <c r="G8" s="136" t="s">
        <v>77</v>
      </c>
      <c r="H8" s="137" t="s">
        <v>78</v>
      </c>
    </row>
    <row r="9" spans="1:10" x14ac:dyDescent="0.2">
      <c r="A9" s="138" t="s">
        <v>6</v>
      </c>
      <c r="B9" s="139"/>
      <c r="C9" s="139" t="s">
        <v>49</v>
      </c>
      <c r="D9" s="140"/>
      <c r="E9" s="141"/>
      <c r="F9" s="142"/>
      <c r="G9" s="143"/>
      <c r="H9" s="144"/>
    </row>
    <row r="10" spans="1:10" x14ac:dyDescent="0.2">
      <c r="A10" s="145"/>
      <c r="B10" s="133" t="s">
        <v>79</v>
      </c>
      <c r="C10" s="133" t="s">
        <v>79</v>
      </c>
      <c r="D10" s="146">
        <v>37.5</v>
      </c>
      <c r="E10" s="147">
        <v>14.891499999999999</v>
      </c>
      <c r="F10" s="150">
        <v>31.330000000000002</v>
      </c>
      <c r="G10" s="148">
        <v>7.8325000000000005</v>
      </c>
      <c r="H10" s="149">
        <v>3</v>
      </c>
      <c r="I10" s="243">
        <v>15</v>
      </c>
      <c r="J10" s="111">
        <v>30</v>
      </c>
    </row>
    <row r="11" spans="1:10" x14ac:dyDescent="0.2">
      <c r="A11" s="158"/>
      <c r="B11" s="153" t="s">
        <v>80</v>
      </c>
      <c r="C11" s="153" t="s">
        <v>80</v>
      </c>
      <c r="D11" s="159">
        <v>54.5</v>
      </c>
      <c r="E11" s="154">
        <v>20.5</v>
      </c>
      <c r="F11" s="155">
        <v>45.5</v>
      </c>
      <c r="G11" s="156">
        <v>11.375</v>
      </c>
      <c r="H11" s="149">
        <v>4.3600000000000003</v>
      </c>
      <c r="I11" s="243">
        <v>15</v>
      </c>
      <c r="J11" s="111">
        <v>30</v>
      </c>
    </row>
    <row r="12" spans="1:10" x14ac:dyDescent="0.2">
      <c r="A12" s="145"/>
      <c r="B12" s="133" t="s">
        <v>7</v>
      </c>
      <c r="C12" s="133" t="s">
        <v>7</v>
      </c>
      <c r="D12" s="157">
        <v>64</v>
      </c>
      <c r="E12" s="147">
        <v>21</v>
      </c>
      <c r="F12" s="150">
        <v>78</v>
      </c>
      <c r="G12" s="148">
        <v>19.5</v>
      </c>
      <c r="H12" s="149">
        <v>5.12</v>
      </c>
      <c r="I12" s="243">
        <v>15</v>
      </c>
      <c r="J12" s="111">
        <v>30</v>
      </c>
    </row>
    <row r="13" spans="1:10" x14ac:dyDescent="0.2">
      <c r="A13" s="145"/>
      <c r="B13" s="133" t="s">
        <v>87</v>
      </c>
      <c r="C13" s="133" t="s">
        <v>279</v>
      </c>
      <c r="D13" s="157">
        <v>105</v>
      </c>
      <c r="E13" s="147">
        <v>31</v>
      </c>
      <c r="F13" s="150">
        <v>129</v>
      </c>
      <c r="G13" s="148">
        <v>32.25</v>
      </c>
      <c r="H13" s="149">
        <v>8.4</v>
      </c>
      <c r="I13" s="243">
        <v>15</v>
      </c>
      <c r="J13" s="111">
        <v>30</v>
      </c>
    </row>
    <row r="14" spans="1:10" x14ac:dyDescent="0.2">
      <c r="A14" s="126"/>
      <c r="B14" s="133" t="s">
        <v>88</v>
      </c>
      <c r="C14" s="133" t="s">
        <v>89</v>
      </c>
      <c r="D14" s="169">
        <v>27.3</v>
      </c>
      <c r="E14" s="147">
        <v>12.669230000000001</v>
      </c>
      <c r="F14" s="148">
        <v>12.773</v>
      </c>
      <c r="G14" s="147">
        <v>4.4705499999999994</v>
      </c>
      <c r="H14" s="149">
        <v>2.1840000000000002</v>
      </c>
      <c r="I14" s="243">
        <v>20</v>
      </c>
      <c r="J14" s="111">
        <v>30</v>
      </c>
    </row>
    <row r="15" spans="1:10" x14ac:dyDescent="0.2">
      <c r="A15" s="126"/>
      <c r="B15" s="133" t="s">
        <v>90</v>
      </c>
      <c r="C15" s="133" t="s">
        <v>91</v>
      </c>
      <c r="D15" s="169">
        <v>24.1</v>
      </c>
      <c r="E15" s="147">
        <v>11.157170000000001</v>
      </c>
      <c r="F15" s="148">
        <v>11.58005</v>
      </c>
      <c r="G15" s="147">
        <v>4.0530175000000002</v>
      </c>
      <c r="H15" s="149">
        <v>1.9280000000000002</v>
      </c>
      <c r="I15" s="243">
        <v>20</v>
      </c>
      <c r="J15" s="111">
        <v>30</v>
      </c>
    </row>
    <row r="16" spans="1:10" x14ac:dyDescent="0.2">
      <c r="A16" s="126"/>
      <c r="B16" s="170" t="s">
        <v>92</v>
      </c>
      <c r="C16" s="170" t="s">
        <v>93</v>
      </c>
      <c r="D16" s="157">
        <v>27.5</v>
      </c>
      <c r="E16" s="147">
        <v>12.760870000000001</v>
      </c>
      <c r="F16" s="148">
        <v>13.134500000000001</v>
      </c>
      <c r="G16" s="147">
        <v>4.5970750000000002</v>
      </c>
      <c r="H16" s="149">
        <v>2.2000000000000002</v>
      </c>
      <c r="I16" s="243">
        <v>20</v>
      </c>
      <c r="J16" s="111">
        <v>30</v>
      </c>
    </row>
    <row r="17" spans="1:10" x14ac:dyDescent="0.2">
      <c r="A17" s="126"/>
      <c r="B17" s="170" t="s">
        <v>94</v>
      </c>
      <c r="C17" s="170" t="s">
        <v>95</v>
      </c>
      <c r="D17" s="157">
        <v>24.2</v>
      </c>
      <c r="E17" s="147">
        <v>11.225900000000001</v>
      </c>
      <c r="F17" s="148">
        <v>11.821050000000001</v>
      </c>
      <c r="G17" s="147">
        <v>4.1373674999999999</v>
      </c>
      <c r="H17" s="149">
        <v>1.9359999999999999</v>
      </c>
      <c r="I17" s="243">
        <v>20</v>
      </c>
      <c r="J17" s="111">
        <v>30</v>
      </c>
    </row>
    <row r="18" spans="1:10" x14ac:dyDescent="0.2">
      <c r="A18" s="171"/>
      <c r="B18" s="162" t="s">
        <v>96</v>
      </c>
      <c r="C18" s="162" t="s">
        <v>97</v>
      </c>
      <c r="D18" s="172">
        <v>41.1</v>
      </c>
      <c r="E18" s="165">
        <v>17.846889999999998</v>
      </c>
      <c r="F18" s="166">
        <v>21.087500000000002</v>
      </c>
      <c r="G18" s="165">
        <v>7.3806250000000002</v>
      </c>
      <c r="H18" s="167">
        <v>3.2880000000000003</v>
      </c>
      <c r="I18" s="243">
        <v>20</v>
      </c>
      <c r="J18" s="111">
        <v>30</v>
      </c>
    </row>
    <row r="19" spans="1:10" x14ac:dyDescent="0.2">
      <c r="A19" s="126"/>
      <c r="B19" s="133" t="s">
        <v>98</v>
      </c>
      <c r="C19" s="133" t="s">
        <v>99</v>
      </c>
      <c r="D19" s="169">
        <v>36.799999999999997</v>
      </c>
      <c r="E19" s="147">
        <v>16.082819999999998</v>
      </c>
      <c r="F19" s="148">
        <v>19.521000000000001</v>
      </c>
      <c r="G19" s="147">
        <v>6.8323499999999999</v>
      </c>
      <c r="H19" s="149">
        <v>2.944</v>
      </c>
      <c r="I19" s="243">
        <v>20</v>
      </c>
      <c r="J19" s="111">
        <v>30</v>
      </c>
    </row>
    <row r="20" spans="1:10" x14ac:dyDescent="0.2">
      <c r="A20" s="126"/>
      <c r="B20" s="170" t="s">
        <v>100</v>
      </c>
      <c r="C20" s="170" t="s">
        <v>101</v>
      </c>
      <c r="D20" s="157">
        <v>42.9</v>
      </c>
      <c r="E20" s="147">
        <v>18.580009999999998</v>
      </c>
      <c r="F20" s="148">
        <v>21.328500000000002</v>
      </c>
      <c r="G20" s="147">
        <v>7.4649749999999999</v>
      </c>
      <c r="H20" s="149">
        <v>3.4319999999999999</v>
      </c>
      <c r="I20" s="243">
        <v>20</v>
      </c>
      <c r="J20" s="111">
        <v>30</v>
      </c>
    </row>
    <row r="21" spans="1:10" x14ac:dyDescent="0.2">
      <c r="A21" s="126"/>
      <c r="B21" s="170" t="s">
        <v>102</v>
      </c>
      <c r="C21" s="170" t="s">
        <v>103</v>
      </c>
      <c r="D21" s="157">
        <v>38.4</v>
      </c>
      <c r="E21" s="147">
        <v>16.724299999999999</v>
      </c>
      <c r="F21" s="148">
        <v>20.725999999999999</v>
      </c>
      <c r="G21" s="147">
        <v>7.2540999999999993</v>
      </c>
      <c r="H21" s="149">
        <v>3.0720000000000001</v>
      </c>
      <c r="I21" s="243">
        <v>20</v>
      </c>
      <c r="J21" s="111">
        <v>30</v>
      </c>
    </row>
    <row r="22" spans="1:10" x14ac:dyDescent="0.2">
      <c r="A22" s="145"/>
      <c r="B22" s="170" t="s">
        <v>104</v>
      </c>
      <c r="C22" s="170" t="s">
        <v>105</v>
      </c>
      <c r="D22" s="146">
        <v>4.4598070739549831</v>
      </c>
      <c r="E22" s="147">
        <v>1.6430868167202572</v>
      </c>
      <c r="F22" s="174">
        <v>2.7294606109324762</v>
      </c>
      <c r="G22" s="147">
        <v>0.95531121382636663</v>
      </c>
      <c r="H22" s="149">
        <v>0.35678456591639868</v>
      </c>
      <c r="I22" s="243">
        <v>20</v>
      </c>
      <c r="J22" s="111">
        <v>30</v>
      </c>
    </row>
    <row r="23" spans="1:10" x14ac:dyDescent="0.2">
      <c r="A23" s="145"/>
      <c r="B23" s="170" t="s">
        <v>106</v>
      </c>
      <c r="C23" s="170" t="s">
        <v>107</v>
      </c>
      <c r="D23" s="146">
        <v>4.1898713826366558</v>
      </c>
      <c r="E23" s="147">
        <v>1.6132765273311893</v>
      </c>
      <c r="F23" s="174">
        <v>2.6021800643086817</v>
      </c>
      <c r="G23" s="147">
        <v>0.91076302250803853</v>
      </c>
      <c r="H23" s="149">
        <v>0.33518971061093245</v>
      </c>
      <c r="I23" s="243">
        <v>20</v>
      </c>
      <c r="J23" s="111">
        <v>30</v>
      </c>
    </row>
    <row r="24" spans="1:10" x14ac:dyDescent="0.2">
      <c r="A24" s="126"/>
      <c r="B24" s="133" t="s">
        <v>108</v>
      </c>
      <c r="C24" s="133" t="s">
        <v>109</v>
      </c>
      <c r="D24" s="146">
        <v>14.057432432432433</v>
      </c>
      <c r="E24" s="147">
        <v>5.9608569256756745</v>
      </c>
      <c r="F24" s="148">
        <v>6.9985667229729733</v>
      </c>
      <c r="G24" s="147">
        <v>2.4494983530405405</v>
      </c>
      <c r="H24" s="149">
        <v>1.1245945945945948</v>
      </c>
      <c r="I24" s="243">
        <v>20</v>
      </c>
      <c r="J24" s="111">
        <v>30</v>
      </c>
    </row>
    <row r="25" spans="1:10" x14ac:dyDescent="0.2">
      <c r="A25" s="126"/>
      <c r="B25" s="133" t="s">
        <v>110</v>
      </c>
      <c r="C25" s="133" t="s">
        <v>111</v>
      </c>
      <c r="D25" s="146">
        <v>13.440878378378377</v>
      </c>
      <c r="E25" s="147">
        <v>5.1415922297297296</v>
      </c>
      <c r="F25" s="148">
        <v>6.7756824324324327</v>
      </c>
      <c r="G25" s="147">
        <v>2.3714888513513515</v>
      </c>
      <c r="H25" s="149">
        <v>1.0752702702702701</v>
      </c>
      <c r="I25" s="243">
        <v>20</v>
      </c>
      <c r="J25" s="111">
        <v>30</v>
      </c>
    </row>
    <row r="26" spans="1:10" x14ac:dyDescent="0.2">
      <c r="A26" s="145"/>
      <c r="B26" s="133" t="s">
        <v>112</v>
      </c>
      <c r="C26" s="133" t="s">
        <v>112</v>
      </c>
      <c r="D26" s="146">
        <v>15.408304498269894</v>
      </c>
      <c r="E26" s="147">
        <v>6.278846193771626</v>
      </c>
      <c r="F26" s="148">
        <v>7.5333347750865061</v>
      </c>
      <c r="G26" s="147">
        <v>2.6366671712802772</v>
      </c>
      <c r="H26" s="149">
        <v>1.2326643598615916</v>
      </c>
      <c r="I26" s="243">
        <v>20</v>
      </c>
      <c r="J26" s="111">
        <v>30</v>
      </c>
    </row>
    <row r="27" spans="1:10" x14ac:dyDescent="0.2">
      <c r="A27" s="161"/>
      <c r="B27" s="162" t="s">
        <v>113</v>
      </c>
      <c r="C27" s="162" t="s">
        <v>114</v>
      </c>
      <c r="D27" s="175">
        <v>14.776816608996539</v>
      </c>
      <c r="E27" s="165">
        <v>5.4108029411764713</v>
      </c>
      <c r="F27" s="166">
        <v>7.2746141868512124</v>
      </c>
      <c r="G27" s="165">
        <v>2.546114965397924</v>
      </c>
      <c r="H27" s="167">
        <v>1.1821453287197232</v>
      </c>
      <c r="I27" s="243">
        <v>20</v>
      </c>
      <c r="J27" s="111">
        <v>30</v>
      </c>
    </row>
    <row r="28" spans="1:10" x14ac:dyDescent="0.2">
      <c r="A28" s="158"/>
      <c r="B28" s="176" t="s">
        <v>115</v>
      </c>
      <c r="C28" s="176" t="s">
        <v>115</v>
      </c>
      <c r="D28" s="159">
        <v>22.1</v>
      </c>
      <c r="E28" s="154">
        <v>9.6221999999999994</v>
      </c>
      <c r="F28" s="156">
        <v>8.7965</v>
      </c>
      <c r="G28" s="154">
        <v>3.0787749999999998</v>
      </c>
      <c r="H28" s="173">
        <v>1.7680000000000002</v>
      </c>
      <c r="I28" s="243">
        <v>20</v>
      </c>
      <c r="J28" s="111">
        <v>30</v>
      </c>
    </row>
    <row r="29" spans="1:10" x14ac:dyDescent="0.2">
      <c r="A29" s="145"/>
      <c r="B29" s="133" t="s">
        <v>116</v>
      </c>
      <c r="C29" s="133" t="s">
        <v>117</v>
      </c>
      <c r="D29" s="182">
        <v>0.85018292682926822</v>
      </c>
      <c r="E29" s="183">
        <v>0.44067073170731708</v>
      </c>
      <c r="F29" s="184">
        <v>0.38009289361702137</v>
      </c>
      <c r="G29" s="183">
        <v>0.15203715744680857</v>
      </c>
      <c r="H29" s="185">
        <v>6.8014634146341457E-2</v>
      </c>
      <c r="I29" s="243">
        <v>40</v>
      </c>
      <c r="J29" s="111">
        <v>40</v>
      </c>
    </row>
    <row r="30" spans="1:10" x14ac:dyDescent="0.2">
      <c r="A30" s="145"/>
      <c r="B30" s="133" t="s">
        <v>118</v>
      </c>
      <c r="C30" s="133" t="s">
        <v>119</v>
      </c>
      <c r="D30" s="182">
        <v>0.81346036585365844</v>
      </c>
      <c r="E30" s="183">
        <v>0.38503048780487797</v>
      </c>
      <c r="F30" s="184">
        <v>0.38009289361702137</v>
      </c>
      <c r="G30" s="183">
        <v>0.15203715744680857</v>
      </c>
      <c r="H30" s="185">
        <v>6.5076829268292682E-2</v>
      </c>
      <c r="I30" s="243">
        <v>40</v>
      </c>
      <c r="J30" s="111">
        <v>40</v>
      </c>
    </row>
    <row r="31" spans="1:10" x14ac:dyDescent="0.2">
      <c r="A31" s="145"/>
      <c r="B31" s="133" t="s">
        <v>120</v>
      </c>
      <c r="C31" s="133" t="s">
        <v>121</v>
      </c>
      <c r="D31" s="182">
        <v>0.32468584656084654</v>
      </c>
      <c r="E31" s="183">
        <v>0.21243386243386239</v>
      </c>
      <c r="F31" s="184">
        <v>0.14974331399564905</v>
      </c>
      <c r="G31" s="183">
        <v>5.9897325598259624E-2</v>
      </c>
      <c r="H31" s="185">
        <v>2.5974867724867724E-2</v>
      </c>
      <c r="I31" s="243">
        <v>40</v>
      </c>
      <c r="J31" s="111">
        <v>40</v>
      </c>
    </row>
    <row r="32" spans="1:10" x14ac:dyDescent="0.2">
      <c r="A32" s="145"/>
      <c r="B32" s="133" t="s">
        <v>122</v>
      </c>
      <c r="C32" s="133" t="s">
        <v>123</v>
      </c>
      <c r="D32" s="182">
        <v>0.30416666666666664</v>
      </c>
      <c r="E32" s="183">
        <v>0.18225859788359788</v>
      </c>
      <c r="F32" s="184">
        <v>0.14974331399564905</v>
      </c>
      <c r="G32" s="183">
        <v>5.9897325598259624E-2</v>
      </c>
      <c r="H32" s="185">
        <v>2.4333333333333332E-2</v>
      </c>
      <c r="I32" s="243">
        <v>40</v>
      </c>
      <c r="J32" s="111">
        <v>40</v>
      </c>
    </row>
    <row r="33" spans="1:10" x14ac:dyDescent="0.2">
      <c r="A33" s="171"/>
      <c r="B33" s="187" t="s">
        <v>124</v>
      </c>
      <c r="C33" s="187" t="s">
        <v>125</v>
      </c>
      <c r="D33" s="188">
        <v>0.51761695906432759</v>
      </c>
      <c r="E33" s="189">
        <v>0.25347222222222227</v>
      </c>
      <c r="F33" s="190">
        <v>0.28360867806263779</v>
      </c>
      <c r="G33" s="189">
        <v>0.11344347122505512</v>
      </c>
      <c r="H33" s="191">
        <v>4.1409356725146208E-2</v>
      </c>
      <c r="I33" s="243">
        <v>40</v>
      </c>
      <c r="J33" s="111">
        <v>40</v>
      </c>
    </row>
    <row r="34" spans="1:10" x14ac:dyDescent="0.2">
      <c r="A34" s="171"/>
      <c r="B34" s="192" t="s">
        <v>126</v>
      </c>
      <c r="C34" s="192" t="s">
        <v>127</v>
      </c>
      <c r="D34" s="188">
        <v>0.47626096491228076</v>
      </c>
      <c r="E34" s="189">
        <v>0.23212719298245615</v>
      </c>
      <c r="F34" s="190">
        <v>0.28205465790886991</v>
      </c>
      <c r="G34" s="189">
        <v>0.11282186316354798</v>
      </c>
      <c r="H34" s="191">
        <v>3.8100877192982462E-2</v>
      </c>
      <c r="I34" s="243">
        <v>40</v>
      </c>
      <c r="J34" s="111">
        <v>40</v>
      </c>
    </row>
    <row r="35" spans="1:10" x14ac:dyDescent="0.2">
      <c r="A35" s="126"/>
      <c r="B35" s="186" t="s">
        <v>128</v>
      </c>
      <c r="C35" s="186" t="s">
        <v>129</v>
      </c>
      <c r="D35" s="182">
        <v>2.4209183673469385</v>
      </c>
      <c r="E35" s="183">
        <v>1.3645176252319109</v>
      </c>
      <c r="F35" s="184">
        <v>1.1748995133938742</v>
      </c>
      <c r="G35" s="183">
        <v>0.46995980535754972</v>
      </c>
      <c r="H35" s="185">
        <v>0.19367346938775509</v>
      </c>
      <c r="I35" s="243">
        <v>40</v>
      </c>
      <c r="J35" s="111">
        <v>40</v>
      </c>
    </row>
    <row r="36" spans="1:10" x14ac:dyDescent="0.2">
      <c r="A36" s="126"/>
      <c r="B36" s="186" t="s">
        <v>130</v>
      </c>
      <c r="C36" s="186" t="s">
        <v>131</v>
      </c>
      <c r="D36" s="182">
        <v>2.2471088435374149</v>
      </c>
      <c r="E36" s="183">
        <v>1.0620439084724798</v>
      </c>
      <c r="F36" s="184">
        <v>1.1099056814113206</v>
      </c>
      <c r="G36" s="183">
        <v>0.44396227256452825</v>
      </c>
      <c r="H36" s="185">
        <v>0.1797687074829932</v>
      </c>
      <c r="I36" s="243">
        <v>40</v>
      </c>
      <c r="J36" s="111">
        <v>40</v>
      </c>
    </row>
    <row r="37" spans="1:10" x14ac:dyDescent="0.2">
      <c r="A37" s="126"/>
      <c r="B37" s="186" t="s">
        <v>132</v>
      </c>
      <c r="C37" s="186" t="s">
        <v>277</v>
      </c>
      <c r="D37" s="182">
        <v>1.7139550264550261</v>
      </c>
      <c r="E37" s="183">
        <v>0.93422619047619038</v>
      </c>
      <c r="F37" s="184">
        <v>0.95859294871794876</v>
      </c>
      <c r="G37" s="183">
        <v>0.38343717948717954</v>
      </c>
      <c r="H37" s="185">
        <v>0.13711640211640208</v>
      </c>
      <c r="I37" s="243">
        <v>40</v>
      </c>
      <c r="J37" s="111">
        <v>40</v>
      </c>
    </row>
    <row r="38" spans="1:10" x14ac:dyDescent="0.2">
      <c r="A38" s="126"/>
      <c r="B38" s="186" t="s">
        <v>133</v>
      </c>
      <c r="C38" s="186" t="s">
        <v>278</v>
      </c>
      <c r="D38" s="182">
        <v>1.6198082010582009</v>
      </c>
      <c r="E38" s="183">
        <v>0.65540674603174598</v>
      </c>
      <c r="F38" s="184">
        <v>0.92234363553113552</v>
      </c>
      <c r="G38" s="183">
        <v>0.36893745421245422</v>
      </c>
      <c r="H38" s="185">
        <v>0.12958465608465608</v>
      </c>
      <c r="I38" s="243">
        <v>40</v>
      </c>
      <c r="J38" s="111">
        <v>40</v>
      </c>
    </row>
    <row r="39" spans="1:10" x14ac:dyDescent="0.2">
      <c r="A39" s="145"/>
      <c r="B39" s="133" t="s">
        <v>134</v>
      </c>
      <c r="C39" s="133" t="s">
        <v>134</v>
      </c>
      <c r="D39" s="182">
        <v>1.8667142857142858</v>
      </c>
      <c r="E39" s="183">
        <v>0.58052380952380955</v>
      </c>
      <c r="F39" s="184">
        <v>1.7907160714285715</v>
      </c>
      <c r="G39" s="183">
        <v>0.71628642857142866</v>
      </c>
      <c r="H39" s="185">
        <v>0.14933714285714286</v>
      </c>
      <c r="I39" s="243">
        <v>40</v>
      </c>
      <c r="J39" s="111">
        <v>40</v>
      </c>
    </row>
    <row r="40" spans="1:10" x14ac:dyDescent="0.2">
      <c r="A40" s="145"/>
      <c r="B40" s="133" t="s">
        <v>135</v>
      </c>
      <c r="C40" s="186" t="s">
        <v>136</v>
      </c>
      <c r="D40" s="182">
        <v>0.70777243589743588</v>
      </c>
      <c r="E40" s="183">
        <v>0.40243589743589742</v>
      </c>
      <c r="F40" s="184">
        <v>0.38054623031367951</v>
      </c>
      <c r="G40" s="183">
        <v>0.15221849212547181</v>
      </c>
      <c r="H40" s="185">
        <v>5.6621794871794869E-2</v>
      </c>
      <c r="I40" s="243">
        <v>40</v>
      </c>
      <c r="J40" s="111">
        <v>40</v>
      </c>
    </row>
    <row r="41" spans="1:10" x14ac:dyDescent="0.2">
      <c r="A41" s="145"/>
      <c r="B41" s="186" t="s">
        <v>137</v>
      </c>
      <c r="C41" s="186" t="s">
        <v>11</v>
      </c>
      <c r="D41" s="182">
        <v>0.62571428571428567</v>
      </c>
      <c r="E41" s="183">
        <v>0.3986755952380952</v>
      </c>
      <c r="F41" s="184">
        <v>0.31376203317621465</v>
      </c>
      <c r="G41" s="183">
        <v>0.12550481327048588</v>
      </c>
      <c r="H41" s="185">
        <v>5.0057142857142856E-2</v>
      </c>
      <c r="I41" s="243">
        <v>40</v>
      </c>
      <c r="J41" s="111">
        <v>40</v>
      </c>
    </row>
    <row r="42" spans="1:10" x14ac:dyDescent="0.2">
      <c r="A42" s="193"/>
      <c r="B42" s="133" t="s">
        <v>19</v>
      </c>
      <c r="C42" s="133" t="s">
        <v>19</v>
      </c>
      <c r="D42" s="182">
        <v>0.64</v>
      </c>
      <c r="E42" s="183">
        <v>0.28000000000000003</v>
      </c>
      <c r="F42" s="184">
        <v>0.21</v>
      </c>
      <c r="G42" s="183">
        <v>8.4000000000000005E-2</v>
      </c>
      <c r="H42" s="185">
        <v>5.1200000000000002E-2</v>
      </c>
      <c r="I42" s="243">
        <v>40</v>
      </c>
      <c r="J42" s="111">
        <v>40</v>
      </c>
    </row>
    <row r="43" spans="1:10" x14ac:dyDescent="0.2">
      <c r="A43" s="145"/>
      <c r="B43" s="133" t="s">
        <v>138</v>
      </c>
      <c r="C43" s="133" t="s">
        <v>138</v>
      </c>
      <c r="D43" s="157">
        <v>5.9295000000000009</v>
      </c>
      <c r="E43" s="147">
        <v>1.9</v>
      </c>
      <c r="F43" s="150">
        <v>6.5</v>
      </c>
      <c r="G43" s="147">
        <v>1.625</v>
      </c>
      <c r="H43" s="150">
        <v>0.47436000000000006</v>
      </c>
      <c r="I43" s="243">
        <v>45</v>
      </c>
      <c r="J43" s="111">
        <v>45</v>
      </c>
    </row>
    <row r="44" spans="1:10" x14ac:dyDescent="0.2">
      <c r="A44" s="145"/>
      <c r="B44" s="133" t="s">
        <v>139</v>
      </c>
      <c r="C44" s="133" t="s">
        <v>139</v>
      </c>
      <c r="D44" s="157">
        <v>14.170500000000001</v>
      </c>
      <c r="E44" s="147">
        <v>4.2857000000000003</v>
      </c>
      <c r="F44" s="150">
        <v>15.5</v>
      </c>
      <c r="G44" s="147">
        <v>3.875</v>
      </c>
      <c r="H44" s="150">
        <v>1.13364</v>
      </c>
      <c r="I44" s="243">
        <v>45</v>
      </c>
      <c r="J44" s="111">
        <v>45</v>
      </c>
    </row>
    <row r="45" spans="1:10" x14ac:dyDescent="0.2">
      <c r="A45" s="145"/>
      <c r="B45" s="133" t="s">
        <v>140</v>
      </c>
      <c r="C45" s="186" t="s">
        <v>141</v>
      </c>
      <c r="D45" s="169">
        <v>15.2</v>
      </c>
      <c r="E45" s="147">
        <v>5.7275</v>
      </c>
      <c r="F45" s="150">
        <v>18</v>
      </c>
      <c r="G45" s="147">
        <v>4.5</v>
      </c>
      <c r="H45" s="150">
        <v>1.216</v>
      </c>
      <c r="I45" s="243">
        <v>45</v>
      </c>
      <c r="J45" s="111">
        <v>45</v>
      </c>
    </row>
    <row r="46" spans="1:10" x14ac:dyDescent="0.2">
      <c r="A46" s="145"/>
      <c r="B46" s="133" t="s">
        <v>142</v>
      </c>
      <c r="C46" s="186" t="s">
        <v>12</v>
      </c>
      <c r="D46" s="169">
        <v>33.4</v>
      </c>
      <c r="E46" s="147">
        <v>15.3497</v>
      </c>
      <c r="F46" s="150">
        <v>50.971499999999999</v>
      </c>
      <c r="G46" s="147">
        <v>10.1943</v>
      </c>
      <c r="H46" s="150">
        <v>2.6720000000000002</v>
      </c>
      <c r="I46" s="243">
        <v>45</v>
      </c>
      <c r="J46" s="111">
        <v>45</v>
      </c>
    </row>
    <row r="47" spans="1:10" x14ac:dyDescent="0.2">
      <c r="A47" s="145"/>
      <c r="B47" s="133" t="s">
        <v>143</v>
      </c>
      <c r="C47" s="186" t="s">
        <v>13</v>
      </c>
      <c r="D47" s="169">
        <v>53.6</v>
      </c>
      <c r="E47" s="147">
        <v>23.368199999999998</v>
      </c>
      <c r="F47" s="150">
        <v>66.998000000000005</v>
      </c>
      <c r="G47" s="147">
        <v>13.399600000000001</v>
      </c>
      <c r="H47" s="150">
        <v>4.2880000000000003</v>
      </c>
      <c r="I47" s="243">
        <v>45</v>
      </c>
      <c r="J47" s="111">
        <v>45</v>
      </c>
    </row>
    <row r="48" spans="1:10" x14ac:dyDescent="0.2">
      <c r="A48" s="145"/>
      <c r="B48" s="133" t="s">
        <v>144</v>
      </c>
      <c r="C48" s="133" t="s">
        <v>145</v>
      </c>
      <c r="D48" s="182">
        <v>9.6999999999999993</v>
      </c>
      <c r="E48" s="183">
        <v>5.4</v>
      </c>
      <c r="F48" s="195">
        <v>8.3000000000000007</v>
      </c>
      <c r="G48" s="183">
        <v>2.0750000000000002</v>
      </c>
      <c r="H48" s="150">
        <v>0.77599999999999991</v>
      </c>
      <c r="I48" s="243">
        <v>45</v>
      </c>
      <c r="J48" s="111">
        <v>45</v>
      </c>
    </row>
    <row r="49" spans="1:10" x14ac:dyDescent="0.2">
      <c r="A49" s="196"/>
      <c r="B49" s="133" t="s">
        <v>14</v>
      </c>
      <c r="C49" s="133" t="s">
        <v>14</v>
      </c>
      <c r="D49" s="157">
        <v>15.833009708737865</v>
      </c>
      <c r="E49" s="147">
        <v>4.4986909090909091</v>
      </c>
      <c r="F49" s="150">
        <v>17.600000000000001</v>
      </c>
      <c r="G49" s="147">
        <v>3.5200000000000005</v>
      </c>
      <c r="H49" s="150">
        <v>1.2666407766990293</v>
      </c>
      <c r="I49" s="243">
        <v>45</v>
      </c>
      <c r="J49" s="111">
        <v>45</v>
      </c>
    </row>
    <row r="50" spans="1:10" x14ac:dyDescent="0.2">
      <c r="A50" s="196"/>
      <c r="B50" s="133" t="s">
        <v>15</v>
      </c>
      <c r="C50" s="133" t="s">
        <v>15</v>
      </c>
      <c r="D50" s="157">
        <v>5.766990291262136</v>
      </c>
      <c r="E50" s="147">
        <v>1.6870090909090913</v>
      </c>
      <c r="F50" s="150">
        <v>6.4011951219512193</v>
      </c>
      <c r="G50" s="147">
        <v>1.280239024390244</v>
      </c>
      <c r="H50" s="150">
        <v>0.4613592233009709</v>
      </c>
      <c r="I50" s="243">
        <v>45</v>
      </c>
      <c r="J50" s="111">
        <v>45</v>
      </c>
    </row>
    <row r="51" spans="1:10" x14ac:dyDescent="0.2">
      <c r="A51" s="193"/>
      <c r="B51" s="177" t="s">
        <v>16</v>
      </c>
      <c r="C51" s="177" t="s">
        <v>16</v>
      </c>
      <c r="D51" s="157">
        <v>22.7</v>
      </c>
      <c r="E51" s="147">
        <v>7.2</v>
      </c>
      <c r="F51" s="150">
        <v>27</v>
      </c>
      <c r="G51" s="147">
        <v>5.4</v>
      </c>
      <c r="H51" s="150">
        <v>1.8160000000000001</v>
      </c>
      <c r="I51" s="243">
        <v>45</v>
      </c>
      <c r="J51" s="111">
        <v>45</v>
      </c>
    </row>
    <row r="52" spans="1:10" x14ac:dyDescent="0.2">
      <c r="A52" s="197"/>
      <c r="B52" s="198" t="s">
        <v>17</v>
      </c>
      <c r="C52" s="198" t="s">
        <v>17</v>
      </c>
      <c r="D52" s="160">
        <v>8.3000000000000007</v>
      </c>
      <c r="E52" s="151">
        <v>2.7</v>
      </c>
      <c r="F52" s="152">
        <v>9.9</v>
      </c>
      <c r="G52" s="151">
        <v>1.9800000000000002</v>
      </c>
      <c r="H52" s="150">
        <v>0.66400000000000003</v>
      </c>
      <c r="I52" s="243">
        <v>45</v>
      </c>
      <c r="J52" s="111">
        <v>45</v>
      </c>
    </row>
    <row r="53" spans="1:10" ht="13.5" thickBot="1" x14ac:dyDescent="0.25">
      <c r="A53" s="194"/>
      <c r="B53" s="178" t="s">
        <v>18</v>
      </c>
      <c r="C53" s="178" t="s">
        <v>18</v>
      </c>
      <c r="D53" s="179">
        <v>22.7</v>
      </c>
      <c r="E53" s="180">
        <v>7.2</v>
      </c>
      <c r="F53" s="199">
        <v>27</v>
      </c>
      <c r="G53" s="200">
        <v>5.4</v>
      </c>
      <c r="H53" s="201">
        <v>1.8160000000000001</v>
      </c>
      <c r="I53" s="243">
        <v>45</v>
      </c>
      <c r="J53" s="111">
        <v>45</v>
      </c>
    </row>
    <row r="54" spans="1:10" x14ac:dyDescent="0.2">
      <c r="A54" s="202"/>
      <c r="B54" s="202"/>
      <c r="C54" s="202"/>
      <c r="D54" s="181"/>
      <c r="E54" s="181"/>
      <c r="F54" s="181"/>
      <c r="G54" s="181"/>
      <c r="H54" s="203"/>
    </row>
    <row r="55" spans="1:10" ht="14.25" x14ac:dyDescent="0.2">
      <c r="A55" s="204"/>
      <c r="B55" s="205" t="s">
        <v>49</v>
      </c>
      <c r="C55" s="205"/>
      <c r="D55" s="205"/>
      <c r="E55" s="205"/>
      <c r="F55" s="205"/>
      <c r="G55" s="205"/>
      <c r="H55" s="203"/>
    </row>
    <row r="56" spans="1:10" x14ac:dyDescent="0.2">
      <c r="A56" s="205"/>
      <c r="B56" s="206" t="s">
        <v>6</v>
      </c>
      <c r="C56" s="207"/>
      <c r="D56" s="208"/>
      <c r="E56" s="207"/>
      <c r="F56" s="207"/>
      <c r="G56" s="207"/>
      <c r="H56" s="203"/>
      <c r="I56" s="243">
        <v>15</v>
      </c>
      <c r="J56" s="111">
        <v>30</v>
      </c>
    </row>
    <row r="57" spans="1:10" x14ac:dyDescent="0.2">
      <c r="A57" s="205"/>
      <c r="B57" s="206" t="s">
        <v>9</v>
      </c>
      <c r="C57" s="207"/>
      <c r="D57" s="208"/>
      <c r="E57" s="207"/>
      <c r="F57" s="207"/>
      <c r="G57" s="207"/>
      <c r="H57" s="203"/>
      <c r="I57" s="243">
        <v>20</v>
      </c>
      <c r="J57" s="111">
        <v>30</v>
      </c>
    </row>
    <row r="58" spans="1:10" x14ac:dyDescent="0.2">
      <c r="A58" s="209"/>
      <c r="B58" s="206" t="s">
        <v>10</v>
      </c>
      <c r="C58" s="207"/>
      <c r="D58" s="208"/>
      <c r="E58" s="207"/>
      <c r="F58" s="207"/>
      <c r="G58" s="207"/>
      <c r="H58" s="203"/>
      <c r="I58" s="243">
        <v>40</v>
      </c>
      <c r="J58" s="111">
        <v>40</v>
      </c>
    </row>
    <row r="59" spans="1:10" x14ac:dyDescent="0.2">
      <c r="A59" s="202"/>
      <c r="B59" s="202" t="s">
        <v>291</v>
      </c>
      <c r="C59" s="202"/>
      <c r="D59" s="181"/>
      <c r="E59" s="181"/>
      <c r="F59" s="181"/>
      <c r="G59" s="181"/>
      <c r="H59" s="203"/>
      <c r="I59" s="243">
        <v>45</v>
      </c>
      <c r="J59" s="111">
        <v>45</v>
      </c>
    </row>
    <row r="60" spans="1:10" ht="14.25" x14ac:dyDescent="0.2">
      <c r="A60" s="210"/>
      <c r="B60" s="211"/>
      <c r="C60" s="212"/>
      <c r="D60" s="181"/>
      <c r="E60" s="181"/>
      <c r="F60" s="181"/>
      <c r="G60" s="181"/>
      <c r="H60" s="203"/>
    </row>
    <row r="61" spans="1:10" x14ac:dyDescent="0.2">
      <c r="A61" s="213"/>
      <c r="B61" s="170"/>
      <c r="C61" s="207"/>
      <c r="D61" s="181"/>
      <c r="E61" s="181"/>
      <c r="F61" s="181"/>
      <c r="G61" s="181"/>
      <c r="H61" s="203"/>
    </row>
    <row r="62" spans="1:10" x14ac:dyDescent="0.2">
      <c r="A62" s="213"/>
      <c r="B62" s="213"/>
      <c r="C62" s="207"/>
      <c r="D62" s="181"/>
      <c r="E62" s="181"/>
      <c r="F62" s="181"/>
      <c r="G62" s="181"/>
      <c r="H62" s="203"/>
    </row>
    <row r="63" spans="1:10" x14ac:dyDescent="0.2">
      <c r="A63" s="213"/>
      <c r="B63" s="213"/>
      <c r="C63" s="207"/>
      <c r="D63" s="181"/>
      <c r="E63" s="181"/>
      <c r="F63" s="181"/>
      <c r="G63" s="181"/>
      <c r="H63" s="203"/>
    </row>
    <row r="64" spans="1:10" x14ac:dyDescent="0.2">
      <c r="A64" s="213"/>
      <c r="B64" s="213"/>
      <c r="C64" s="207"/>
      <c r="D64" s="181"/>
      <c r="E64" s="181"/>
      <c r="F64" s="181"/>
      <c r="G64" s="181"/>
      <c r="H64" s="203"/>
    </row>
    <row r="65" spans="1:8" x14ac:dyDescent="0.2">
      <c r="A65" s="206"/>
      <c r="B65" s="213"/>
      <c r="C65" s="207"/>
      <c r="D65" s="181"/>
      <c r="E65" s="181"/>
      <c r="F65" s="181"/>
      <c r="G65" s="181"/>
      <c r="H65" s="203"/>
    </row>
    <row r="66" spans="1:8" x14ac:dyDescent="0.2">
      <c r="A66" s="202"/>
      <c r="B66" s="202"/>
      <c r="C66" s="202"/>
      <c r="D66" s="181"/>
      <c r="E66" s="181"/>
      <c r="F66" s="181"/>
      <c r="G66" s="181"/>
      <c r="H66" s="203"/>
    </row>
    <row r="67" spans="1:8" x14ac:dyDescent="0.2">
      <c r="A67" s="214"/>
      <c r="B67" s="215"/>
      <c r="C67" s="215"/>
      <c r="D67" s="217"/>
      <c r="E67" s="218"/>
      <c r="F67" s="217"/>
      <c r="G67" s="217"/>
      <c r="H67" s="216"/>
    </row>
    <row r="68" spans="1:8" x14ac:dyDescent="0.2">
      <c r="A68" s="219"/>
      <c r="B68" s="219"/>
      <c r="C68" s="219"/>
      <c r="D68" s="221"/>
      <c r="E68" s="222"/>
      <c r="F68" s="221"/>
      <c r="G68" s="221"/>
      <c r="H68" s="220"/>
    </row>
    <row r="69" spans="1:8" x14ac:dyDescent="0.2">
      <c r="A69" s="219"/>
      <c r="B69" s="219"/>
      <c r="C69" s="219"/>
      <c r="D69" s="221"/>
      <c r="E69" s="222"/>
      <c r="F69" s="221"/>
      <c r="G69" s="221"/>
      <c r="H69" s="220"/>
    </row>
    <row r="70" spans="1:8" x14ac:dyDescent="0.2">
      <c r="A70" s="219"/>
      <c r="B70" s="219"/>
      <c r="C70" s="219"/>
      <c r="D70" s="221"/>
      <c r="E70" s="222"/>
      <c r="F70" s="221"/>
      <c r="G70" s="221"/>
      <c r="H70" s="220"/>
    </row>
    <row r="71" spans="1:8" x14ac:dyDescent="0.2">
      <c r="A71" s="219"/>
      <c r="B71" s="219"/>
      <c r="C71" s="219"/>
      <c r="D71" s="221"/>
      <c r="E71" s="222"/>
      <c r="F71" s="221"/>
      <c r="G71" s="221"/>
      <c r="H71" s="220"/>
    </row>
    <row r="72" spans="1:8" ht="15" x14ac:dyDescent="0.25">
      <c r="A72" s="219"/>
      <c r="B72" s="223"/>
      <c r="C72" s="219"/>
      <c r="D72" s="221"/>
      <c r="E72" s="222"/>
      <c r="F72" s="221"/>
      <c r="G72" s="221"/>
      <c r="H72" s="220"/>
    </row>
    <row r="77" spans="1:8" x14ac:dyDescent="0.2">
      <c r="B77" s="225"/>
      <c r="C77" s="225"/>
    </row>
    <row r="78" spans="1:8" ht="15" x14ac:dyDescent="0.25">
      <c r="B78" s="226"/>
      <c r="C78" s="209"/>
    </row>
    <row r="79" spans="1:8" ht="15" x14ac:dyDescent="0.25">
      <c r="B79" s="226"/>
      <c r="C79" s="209"/>
    </row>
    <row r="80" spans="1:8" ht="15" x14ac:dyDescent="0.25">
      <c r="A80" s="227"/>
      <c r="B80" s="226"/>
      <c r="C80" s="209"/>
      <c r="D80" s="227"/>
      <c r="E80" s="227"/>
      <c r="F80" s="227"/>
      <c r="G80" s="227"/>
      <c r="H80" s="227"/>
    </row>
    <row r="81" spans="1:8" ht="15" x14ac:dyDescent="0.25">
      <c r="A81" s="227"/>
      <c r="B81" s="226"/>
      <c r="C81" s="209"/>
      <c r="D81" s="227"/>
      <c r="E81" s="227"/>
      <c r="F81" s="227"/>
      <c r="G81" s="227"/>
      <c r="H81" s="227"/>
    </row>
    <row r="82" spans="1:8" ht="15" x14ac:dyDescent="0.25">
      <c r="A82" s="227"/>
      <c r="B82" s="226"/>
      <c r="C82" s="209"/>
      <c r="D82" s="227"/>
      <c r="E82" s="227"/>
      <c r="F82" s="227"/>
      <c r="G82" s="227"/>
      <c r="H82" s="227"/>
    </row>
    <row r="83" spans="1:8" ht="15" x14ac:dyDescent="0.25">
      <c r="A83" s="227"/>
      <c r="B83" s="226"/>
      <c r="C83" s="209"/>
      <c r="D83" s="227"/>
      <c r="E83" s="227"/>
      <c r="F83" s="227"/>
      <c r="G83" s="227"/>
      <c r="H83" s="227"/>
    </row>
    <row r="84" spans="1:8" ht="15" x14ac:dyDescent="0.25">
      <c r="A84" s="227"/>
      <c r="B84" s="228"/>
      <c r="C84" s="225"/>
      <c r="D84" s="227"/>
      <c r="E84" s="227"/>
      <c r="F84" s="227"/>
      <c r="G84" s="227"/>
      <c r="H84" s="227"/>
    </row>
    <row r="85" spans="1:8" ht="15" x14ac:dyDescent="0.25">
      <c r="A85" s="227"/>
      <c r="B85" s="226"/>
      <c r="C85" s="209"/>
      <c r="D85" s="227"/>
      <c r="E85" s="227"/>
      <c r="F85" s="227"/>
      <c r="G85" s="227"/>
      <c r="H85" s="227"/>
    </row>
    <row r="86" spans="1:8" ht="15" x14ac:dyDescent="0.25">
      <c r="A86" s="227"/>
      <c r="B86" s="226"/>
      <c r="C86" s="209"/>
      <c r="D86" s="227"/>
      <c r="E86" s="227"/>
      <c r="F86" s="227"/>
      <c r="G86" s="227"/>
      <c r="H86" s="227"/>
    </row>
    <row r="87" spans="1:8" ht="15" x14ac:dyDescent="0.25">
      <c r="A87" s="227"/>
      <c r="B87" s="226"/>
      <c r="C87" s="209"/>
      <c r="D87" s="227"/>
      <c r="E87" s="227"/>
      <c r="F87" s="227"/>
      <c r="G87" s="227"/>
      <c r="H87" s="227"/>
    </row>
  </sheetData>
  <mergeCells count="5">
    <mergeCell ref="I4:J4"/>
    <mergeCell ref="I5:J5"/>
    <mergeCell ref="D4:F4"/>
    <mergeCell ref="D5:F5"/>
    <mergeCell ref="D6:F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C33"/>
  <sheetViews>
    <sheetView workbookViewId="0">
      <selection activeCell="E36" sqref="E36"/>
    </sheetView>
  </sheetViews>
  <sheetFormatPr baseColWidth="10" defaultRowHeight="12.75" x14ac:dyDescent="0.2"/>
  <cols>
    <col min="1" max="1" width="2.85546875" style="14" customWidth="1"/>
    <col min="2" max="2" width="52" style="14" customWidth="1"/>
    <col min="3" max="3" width="6" style="14" customWidth="1"/>
  </cols>
  <sheetData>
    <row r="1" spans="1:3" x14ac:dyDescent="0.2">
      <c r="A1" s="33" t="s">
        <v>148</v>
      </c>
      <c r="B1" s="33"/>
      <c r="C1" s="23"/>
    </row>
    <row r="2" spans="1:3" x14ac:dyDescent="0.2">
      <c r="A2" s="24" t="s">
        <v>149</v>
      </c>
    </row>
    <row r="3" spans="1:3" x14ac:dyDescent="0.2">
      <c r="A3" s="14" t="s">
        <v>169</v>
      </c>
    </row>
    <row r="4" spans="1:3" ht="13.5" thickBot="1" x14ac:dyDescent="0.25">
      <c r="A4" s="13"/>
      <c r="B4" s="13"/>
    </row>
    <row r="5" spans="1:3" ht="12.75" customHeight="1" x14ac:dyDescent="0.2">
      <c r="A5" s="229"/>
      <c r="B5" s="230"/>
      <c r="C5" s="231"/>
    </row>
    <row r="6" spans="1:3" x14ac:dyDescent="0.2">
      <c r="A6" s="389" t="s">
        <v>150</v>
      </c>
      <c r="B6" s="390"/>
      <c r="C6" s="232"/>
    </row>
    <row r="7" spans="1:3" ht="13.5" thickBot="1" x14ac:dyDescent="0.25">
      <c r="A7" s="233"/>
      <c r="B7" s="234"/>
      <c r="C7" s="235" t="s">
        <v>3</v>
      </c>
    </row>
    <row r="8" spans="1:3" x14ac:dyDescent="0.2">
      <c r="A8" s="229"/>
      <c r="B8" s="236" t="s">
        <v>49</v>
      </c>
      <c r="C8" s="237"/>
    </row>
    <row r="9" spans="1:3" x14ac:dyDescent="0.2">
      <c r="A9" s="274">
        <v>11</v>
      </c>
      <c r="B9" s="280" t="s">
        <v>151</v>
      </c>
      <c r="C9" s="272">
        <v>3.3</v>
      </c>
    </row>
    <row r="10" spans="1:3" x14ac:dyDescent="0.2">
      <c r="A10" s="274">
        <v>12</v>
      </c>
      <c r="B10" s="275" t="s">
        <v>152</v>
      </c>
      <c r="C10" s="272">
        <v>4.2</v>
      </c>
    </row>
    <row r="11" spans="1:3" x14ac:dyDescent="0.2">
      <c r="A11" s="274">
        <v>14</v>
      </c>
      <c r="B11" s="280" t="s">
        <v>153</v>
      </c>
      <c r="C11" s="272">
        <v>3.1</v>
      </c>
    </row>
    <row r="12" spans="1:3" x14ac:dyDescent="0.2">
      <c r="A12" s="274">
        <v>15</v>
      </c>
      <c r="B12" s="276" t="s">
        <v>154</v>
      </c>
      <c r="C12" s="272">
        <v>3.9</v>
      </c>
    </row>
    <row r="13" spans="1:3" x14ac:dyDescent="0.2">
      <c r="A13" s="274">
        <v>16</v>
      </c>
      <c r="B13" s="276" t="s">
        <v>155</v>
      </c>
      <c r="C13" s="272">
        <v>4.0999999999999996</v>
      </c>
    </row>
    <row r="14" spans="1:3" x14ac:dyDescent="0.2">
      <c r="A14" s="274">
        <v>17</v>
      </c>
      <c r="B14" s="276" t="s">
        <v>280</v>
      </c>
      <c r="C14" s="272">
        <v>4.21</v>
      </c>
    </row>
    <row r="15" spans="1:3" x14ac:dyDescent="0.2">
      <c r="A15" s="274">
        <v>18</v>
      </c>
      <c r="B15" s="276" t="s">
        <v>281</v>
      </c>
      <c r="C15" s="272">
        <v>4.2</v>
      </c>
    </row>
    <row r="16" spans="1:3" x14ac:dyDescent="0.2">
      <c r="A16" s="274">
        <v>19</v>
      </c>
      <c r="B16" s="276" t="s">
        <v>282</v>
      </c>
      <c r="C16" s="272">
        <v>3.2</v>
      </c>
    </row>
    <row r="17" spans="1:3" x14ac:dyDescent="0.2">
      <c r="A17" s="274">
        <v>21</v>
      </c>
      <c r="B17" s="277" t="s">
        <v>156</v>
      </c>
      <c r="C17" s="272">
        <v>4.2</v>
      </c>
    </row>
    <row r="18" spans="1:3" x14ac:dyDescent="0.2">
      <c r="A18" s="274">
        <v>22</v>
      </c>
      <c r="B18" s="277" t="s">
        <v>157</v>
      </c>
      <c r="C18" s="272">
        <v>4</v>
      </c>
    </row>
    <row r="19" spans="1:3" x14ac:dyDescent="0.2">
      <c r="A19" s="274">
        <v>24</v>
      </c>
      <c r="B19" s="277" t="s">
        <v>158</v>
      </c>
      <c r="C19" s="272">
        <v>4</v>
      </c>
    </row>
    <row r="20" spans="1:3" x14ac:dyDescent="0.2">
      <c r="A20" s="274">
        <v>25</v>
      </c>
      <c r="B20" s="277" t="s">
        <v>159</v>
      </c>
      <c r="C20" s="272">
        <v>3.9</v>
      </c>
    </row>
    <row r="21" spans="1:3" x14ac:dyDescent="0.2">
      <c r="A21" s="274">
        <v>27</v>
      </c>
      <c r="B21" s="276" t="s">
        <v>283</v>
      </c>
      <c r="C21" s="272">
        <v>6.42</v>
      </c>
    </row>
    <row r="22" spans="1:3" x14ac:dyDescent="0.2">
      <c r="A22" s="274">
        <v>28</v>
      </c>
      <c r="B22" s="276" t="s">
        <v>160</v>
      </c>
      <c r="C22" s="272">
        <v>3.3</v>
      </c>
    </row>
    <row r="23" spans="1:3" x14ac:dyDescent="0.2">
      <c r="A23" s="274">
        <v>31</v>
      </c>
      <c r="B23" s="275" t="s">
        <v>161</v>
      </c>
      <c r="C23" s="272">
        <v>21.1</v>
      </c>
    </row>
    <row r="24" spans="1:3" x14ac:dyDescent="0.2">
      <c r="A24" s="274">
        <v>32</v>
      </c>
      <c r="B24" s="275" t="s">
        <v>162</v>
      </c>
      <c r="C24" s="272">
        <v>22</v>
      </c>
    </row>
    <row r="25" spans="1:3" x14ac:dyDescent="0.2">
      <c r="A25" s="274">
        <v>33</v>
      </c>
      <c r="B25" s="275" t="s">
        <v>163</v>
      </c>
      <c r="C25" s="272">
        <v>22.1</v>
      </c>
    </row>
    <row r="26" spans="1:3" x14ac:dyDescent="0.2">
      <c r="A26" s="274">
        <v>34</v>
      </c>
      <c r="B26" s="275" t="s">
        <v>164</v>
      </c>
      <c r="C26" s="272">
        <v>21.3</v>
      </c>
    </row>
    <row r="27" spans="1:3" x14ac:dyDescent="0.2">
      <c r="A27" s="274">
        <v>35</v>
      </c>
      <c r="B27" s="276" t="s">
        <v>165</v>
      </c>
      <c r="C27" s="272">
        <v>6.5</v>
      </c>
    </row>
    <row r="28" spans="1:3" x14ac:dyDescent="0.2">
      <c r="A28" s="274">
        <v>36</v>
      </c>
      <c r="B28" s="276" t="s">
        <v>166</v>
      </c>
      <c r="C28" s="272">
        <v>7.8</v>
      </c>
    </row>
    <row r="29" spans="1:3" x14ac:dyDescent="0.2">
      <c r="A29" s="274">
        <v>41</v>
      </c>
      <c r="B29" s="275" t="s">
        <v>167</v>
      </c>
      <c r="C29" s="272">
        <v>3.6</v>
      </c>
    </row>
    <row r="30" spans="1:3" x14ac:dyDescent="0.2">
      <c r="A30" s="274">
        <v>42</v>
      </c>
      <c r="B30" s="275" t="s">
        <v>168</v>
      </c>
      <c r="C30" s="272">
        <v>5.5</v>
      </c>
    </row>
    <row r="31" spans="1:3" x14ac:dyDescent="0.2">
      <c r="A31" s="274">
        <v>43</v>
      </c>
      <c r="B31" s="275" t="s">
        <v>284</v>
      </c>
      <c r="C31" s="272">
        <v>7.4</v>
      </c>
    </row>
    <row r="32" spans="1:3" ht="13.5" thickBot="1" x14ac:dyDescent="0.25">
      <c r="A32" s="278">
        <v>96</v>
      </c>
      <c r="B32" s="279" t="s">
        <v>285</v>
      </c>
      <c r="C32" s="273">
        <v>6</v>
      </c>
    </row>
    <row r="33" spans="1:3" x14ac:dyDescent="0.2">
      <c r="A33" s="240"/>
      <c r="B33" s="239"/>
      <c r="C33" s="238"/>
    </row>
  </sheetData>
  <mergeCells count="1">
    <mergeCell ref="A6:B6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F78"/>
  <sheetViews>
    <sheetView zoomScale="110" zoomScaleNormal="110" zoomScaleSheetLayoutView="80" workbookViewId="0">
      <selection activeCell="G25" sqref="G25"/>
    </sheetView>
  </sheetViews>
  <sheetFormatPr baseColWidth="10" defaultColWidth="11.42578125" defaultRowHeight="12.75" x14ac:dyDescent="0.2"/>
  <cols>
    <col min="1" max="1" width="4.28515625" customWidth="1"/>
    <col min="2" max="2" width="41.5703125" customWidth="1"/>
    <col min="3" max="3" width="2.28515625" customWidth="1"/>
    <col min="4" max="4" width="6.85546875" customWidth="1"/>
    <col min="5" max="5" width="44.85546875" customWidth="1"/>
  </cols>
  <sheetData>
    <row r="1" spans="1:6" ht="15.95" customHeight="1" x14ac:dyDescent="0.3">
      <c r="A1" s="281" t="s">
        <v>178</v>
      </c>
      <c r="B1" s="282"/>
      <c r="C1" s="282"/>
      <c r="D1" s="283"/>
      <c r="E1" s="282"/>
      <c r="F1" s="282"/>
    </row>
    <row r="2" spans="1:6" ht="6" customHeight="1" x14ac:dyDescent="0.25">
      <c r="A2" s="284"/>
      <c r="B2" s="285"/>
      <c r="C2" s="285"/>
      <c r="D2" s="284"/>
      <c r="E2" s="285"/>
      <c r="F2" s="285"/>
    </row>
    <row r="3" spans="1:6" ht="15.95" customHeight="1" x14ac:dyDescent="0.25">
      <c r="A3" s="401" t="s">
        <v>179</v>
      </c>
      <c r="B3" s="402"/>
      <c r="C3" s="286"/>
      <c r="D3" s="287"/>
      <c r="E3" s="288" t="s">
        <v>180</v>
      </c>
      <c r="F3" s="289"/>
    </row>
    <row r="4" spans="1:6" ht="14.1" customHeight="1" x14ac:dyDescent="0.2">
      <c r="A4" s="290" t="s">
        <v>181</v>
      </c>
      <c r="B4" s="291" t="s">
        <v>182</v>
      </c>
      <c r="C4" s="292"/>
      <c r="D4" s="293"/>
      <c r="E4" s="294" t="s">
        <v>183</v>
      </c>
      <c r="F4" s="295"/>
    </row>
    <row r="5" spans="1:6" ht="5.0999999999999996" customHeight="1" x14ac:dyDescent="0.2">
      <c r="A5" s="292"/>
      <c r="B5" s="295"/>
      <c r="C5" s="295"/>
      <c r="D5" s="296"/>
      <c r="E5" s="297"/>
      <c r="F5" s="295"/>
    </row>
    <row r="6" spans="1:6" ht="12.95" customHeight="1" x14ac:dyDescent="0.2">
      <c r="A6" s="298" t="s">
        <v>184</v>
      </c>
      <c r="B6" s="299" t="s">
        <v>185</v>
      </c>
      <c r="C6" s="300"/>
      <c r="D6" s="301"/>
      <c r="E6" s="302" t="s">
        <v>292</v>
      </c>
      <c r="F6" s="295"/>
    </row>
    <row r="7" spans="1:6" ht="5.0999999999999996" customHeight="1" x14ac:dyDescent="0.2">
      <c r="A7" s="303"/>
      <c r="B7" s="304"/>
      <c r="C7" s="300"/>
      <c r="D7" s="301"/>
      <c r="E7" s="305"/>
      <c r="F7" s="295"/>
    </row>
    <row r="8" spans="1:6" ht="12.95" customHeight="1" x14ac:dyDescent="0.2">
      <c r="A8" s="306" t="s">
        <v>186</v>
      </c>
      <c r="B8" s="307" t="s">
        <v>187</v>
      </c>
      <c r="C8" s="295"/>
      <c r="D8" s="301"/>
      <c r="E8" s="308" t="s">
        <v>187</v>
      </c>
      <c r="F8" s="295"/>
    </row>
    <row r="9" spans="1:6" ht="12.95" customHeight="1" x14ac:dyDescent="0.2">
      <c r="A9" s="309" t="s">
        <v>188</v>
      </c>
      <c r="B9" s="310" t="s">
        <v>189</v>
      </c>
      <c r="C9" s="295"/>
      <c r="D9" s="301"/>
      <c r="E9" s="311" t="s">
        <v>190</v>
      </c>
      <c r="F9" s="295"/>
    </row>
    <row r="10" spans="1:6" ht="12.95" customHeight="1" x14ac:dyDescent="0.2">
      <c r="A10" s="312" t="s">
        <v>191</v>
      </c>
      <c r="B10" s="313" t="s">
        <v>192</v>
      </c>
      <c r="C10" s="295"/>
      <c r="D10" s="301"/>
      <c r="E10" s="314" t="s">
        <v>193</v>
      </c>
      <c r="F10" s="295"/>
    </row>
    <row r="11" spans="1:6" ht="5.0999999999999996" customHeight="1" x14ac:dyDescent="0.2">
      <c r="A11" s="303"/>
      <c r="B11" s="297"/>
      <c r="C11" s="295"/>
      <c r="D11" s="301"/>
      <c r="E11" s="305"/>
      <c r="F11" s="295"/>
    </row>
    <row r="12" spans="1:6" ht="12.95" customHeight="1" x14ac:dyDescent="0.2">
      <c r="A12" s="306" t="s">
        <v>194</v>
      </c>
      <c r="B12" s="307" t="s">
        <v>195</v>
      </c>
      <c r="C12" s="295"/>
      <c r="D12" s="301"/>
      <c r="E12" s="308" t="s">
        <v>196</v>
      </c>
      <c r="F12" s="295"/>
    </row>
    <row r="13" spans="1:6" ht="12.95" customHeight="1" x14ac:dyDescent="0.2">
      <c r="A13" s="309" t="s">
        <v>197</v>
      </c>
      <c r="B13" s="310" t="s">
        <v>198</v>
      </c>
      <c r="C13" s="295"/>
      <c r="D13" s="301"/>
      <c r="E13" s="311" t="s">
        <v>198</v>
      </c>
      <c r="F13" s="295"/>
    </row>
    <row r="14" spans="1:6" ht="12.95" customHeight="1" x14ac:dyDescent="0.2">
      <c r="A14" s="312" t="s">
        <v>199</v>
      </c>
      <c r="B14" s="313" t="s">
        <v>200</v>
      </c>
      <c r="C14" s="295"/>
      <c r="D14" s="301"/>
      <c r="E14" s="314" t="s">
        <v>200</v>
      </c>
      <c r="F14" s="295"/>
    </row>
    <row r="15" spans="1:6" ht="5.0999999999999996" customHeight="1" x14ac:dyDescent="0.2">
      <c r="A15" s="303"/>
      <c r="B15" s="297"/>
      <c r="C15" s="295"/>
      <c r="D15" s="301"/>
      <c r="E15" s="305"/>
      <c r="F15" s="295"/>
    </row>
    <row r="16" spans="1:6" ht="12.95" customHeight="1" x14ac:dyDescent="0.2">
      <c r="A16" s="391">
        <v>18</v>
      </c>
      <c r="B16" s="395" t="s">
        <v>201</v>
      </c>
      <c r="C16" s="295"/>
      <c r="D16" s="301"/>
      <c r="E16" s="308" t="s">
        <v>293</v>
      </c>
      <c r="F16" s="295"/>
    </row>
    <row r="17" spans="1:6" ht="12.95" customHeight="1" x14ac:dyDescent="0.2">
      <c r="A17" s="397"/>
      <c r="B17" s="400"/>
      <c r="C17" s="295"/>
      <c r="D17" s="301"/>
      <c r="E17" s="314" t="s">
        <v>286</v>
      </c>
      <c r="F17" s="295"/>
    </row>
    <row r="18" spans="1:6" ht="5.0999999999999996" customHeight="1" x14ac:dyDescent="0.2">
      <c r="A18" s="303"/>
      <c r="B18" s="297"/>
      <c r="C18" s="295"/>
      <c r="D18" s="301"/>
      <c r="E18" s="305"/>
      <c r="F18" s="295"/>
    </row>
    <row r="19" spans="1:6" ht="12.95" customHeight="1" x14ac:dyDescent="0.2">
      <c r="A19" s="315" t="s">
        <v>202</v>
      </c>
      <c r="B19" s="316" t="s">
        <v>203</v>
      </c>
      <c r="C19" s="295"/>
      <c r="D19" s="301"/>
      <c r="E19" s="403" t="s">
        <v>204</v>
      </c>
      <c r="F19" s="295"/>
    </row>
    <row r="20" spans="1:6" ht="12.95" customHeight="1" x14ac:dyDescent="0.2">
      <c r="A20" s="309" t="s">
        <v>205</v>
      </c>
      <c r="B20" s="310" t="s">
        <v>206</v>
      </c>
      <c r="C20" s="295"/>
      <c r="D20" s="301"/>
      <c r="E20" s="404"/>
      <c r="F20" s="295"/>
    </row>
    <row r="21" spans="1:6" ht="12.95" customHeight="1" x14ac:dyDescent="0.2">
      <c r="A21" s="309" t="s">
        <v>207</v>
      </c>
      <c r="B21" s="310" t="s">
        <v>208</v>
      </c>
      <c r="C21" s="295"/>
      <c r="D21" s="301"/>
      <c r="E21" s="317" t="s">
        <v>209</v>
      </c>
      <c r="F21" s="295"/>
    </row>
    <row r="22" spans="1:6" ht="12" customHeight="1" x14ac:dyDescent="0.2">
      <c r="A22" s="312" t="s">
        <v>210</v>
      </c>
      <c r="B22" s="313" t="s">
        <v>211</v>
      </c>
      <c r="C22" s="295"/>
      <c r="D22" s="301"/>
      <c r="E22" s="318"/>
      <c r="F22" s="295"/>
    </row>
    <row r="23" spans="1:6" ht="5.0999999999999996" customHeight="1" x14ac:dyDescent="0.2">
      <c r="A23" s="303"/>
      <c r="B23" s="297"/>
      <c r="C23" s="295"/>
      <c r="D23" s="301"/>
      <c r="E23" s="297"/>
      <c r="F23" s="295"/>
    </row>
    <row r="24" spans="1:6" ht="12.95" customHeight="1" x14ac:dyDescent="0.2">
      <c r="A24" s="306" t="s">
        <v>212</v>
      </c>
      <c r="B24" s="307" t="s">
        <v>213</v>
      </c>
      <c r="C24" s="295"/>
      <c r="D24" s="301"/>
      <c r="E24" s="405" t="s">
        <v>214</v>
      </c>
      <c r="F24" s="295"/>
    </row>
    <row r="25" spans="1:6" ht="12.95" customHeight="1" x14ac:dyDescent="0.2">
      <c r="A25" s="312" t="s">
        <v>215</v>
      </c>
      <c r="B25" s="313" t="s">
        <v>216</v>
      </c>
      <c r="C25" s="295"/>
      <c r="D25" s="301"/>
      <c r="E25" s="406"/>
      <c r="F25" s="295"/>
    </row>
    <row r="26" spans="1:6" ht="5.0999999999999996" customHeight="1" x14ac:dyDescent="0.2">
      <c r="A26" s="303"/>
      <c r="B26" s="297"/>
      <c r="C26" s="295"/>
      <c r="D26" s="301"/>
      <c r="E26" s="297"/>
      <c r="F26" s="295"/>
    </row>
    <row r="27" spans="1:6" ht="12.95" customHeight="1" x14ac:dyDescent="0.2">
      <c r="A27" s="306" t="s">
        <v>217</v>
      </c>
      <c r="B27" s="307" t="s">
        <v>218</v>
      </c>
      <c r="C27" s="295"/>
      <c r="D27" s="301"/>
      <c r="E27" s="319" t="s">
        <v>219</v>
      </c>
      <c r="F27" s="295"/>
    </row>
    <row r="28" spans="1:6" ht="12.95" customHeight="1" x14ac:dyDescent="0.2">
      <c r="A28" s="312" t="s">
        <v>220</v>
      </c>
      <c r="B28" s="313" t="s">
        <v>221</v>
      </c>
      <c r="C28" s="295"/>
      <c r="D28" s="301"/>
      <c r="E28" s="318" t="s">
        <v>222</v>
      </c>
      <c r="F28" s="295"/>
    </row>
    <row r="29" spans="1:6" ht="8.1" customHeight="1" x14ac:dyDescent="0.2">
      <c r="A29" s="303"/>
      <c r="B29" s="297"/>
      <c r="C29" s="295"/>
      <c r="D29" s="301"/>
      <c r="E29" s="297"/>
      <c r="F29" s="295"/>
    </row>
    <row r="30" spans="1:6" ht="12.95" customHeight="1" x14ac:dyDescent="0.2">
      <c r="A30" s="391" t="s">
        <v>223</v>
      </c>
      <c r="B30" s="398" t="s">
        <v>224</v>
      </c>
      <c r="C30" s="295"/>
      <c r="D30" s="301"/>
      <c r="E30" s="320" t="s">
        <v>225</v>
      </c>
      <c r="F30" s="295"/>
    </row>
    <row r="31" spans="1:6" ht="12.95" customHeight="1" x14ac:dyDescent="0.2">
      <c r="A31" s="397"/>
      <c r="B31" s="399"/>
      <c r="C31" s="295"/>
      <c r="D31" s="296"/>
      <c r="E31" s="321" t="s">
        <v>226</v>
      </c>
      <c r="F31" s="295"/>
    </row>
    <row r="32" spans="1:6" ht="9.9499999999999993" customHeight="1" x14ac:dyDescent="0.2">
      <c r="A32" s="303"/>
      <c r="B32" s="297"/>
      <c r="C32" s="295"/>
      <c r="D32" s="296"/>
      <c r="E32" s="297"/>
      <c r="F32" s="295"/>
    </row>
    <row r="33" spans="1:6" ht="12.95" customHeight="1" x14ac:dyDescent="0.2">
      <c r="A33" s="303"/>
      <c r="B33" s="297"/>
      <c r="C33" s="295"/>
      <c r="D33" s="301"/>
      <c r="E33" s="308" t="s">
        <v>227</v>
      </c>
      <c r="F33" s="295"/>
    </row>
    <row r="34" spans="1:6" ht="12.95" customHeight="1" x14ac:dyDescent="0.2">
      <c r="A34" s="303"/>
      <c r="B34" s="297"/>
      <c r="C34" s="295"/>
      <c r="D34" s="296"/>
      <c r="E34" s="311" t="s">
        <v>228</v>
      </c>
      <c r="F34" s="295"/>
    </row>
    <row r="35" spans="1:6" ht="12.95" customHeight="1" x14ac:dyDescent="0.2">
      <c r="A35" s="303"/>
      <c r="B35" s="297"/>
      <c r="C35" s="295"/>
      <c r="D35" s="296"/>
      <c r="E35" s="322" t="s">
        <v>229</v>
      </c>
      <c r="F35" s="295"/>
    </row>
    <row r="36" spans="1:6" ht="12.95" customHeight="1" x14ac:dyDescent="0.2">
      <c r="A36" s="391" t="s">
        <v>230</v>
      </c>
      <c r="B36" s="395" t="s">
        <v>231</v>
      </c>
      <c r="C36" s="295"/>
      <c r="D36" s="296"/>
      <c r="E36" s="323" t="s">
        <v>232</v>
      </c>
      <c r="F36" s="295"/>
    </row>
    <row r="37" spans="1:6" ht="12.95" customHeight="1" x14ac:dyDescent="0.2">
      <c r="A37" s="392"/>
      <c r="B37" s="396"/>
      <c r="C37" s="295"/>
      <c r="D37" s="301"/>
      <c r="E37" s="324" t="s">
        <v>233</v>
      </c>
      <c r="F37" s="295"/>
    </row>
    <row r="38" spans="1:6" ht="12.95" customHeight="1" x14ac:dyDescent="0.2">
      <c r="A38" s="303"/>
      <c r="B38" s="297"/>
      <c r="C38" s="295"/>
      <c r="D38" s="296"/>
      <c r="E38" s="324" t="s">
        <v>234</v>
      </c>
      <c r="F38" s="295"/>
    </row>
    <row r="39" spans="1:6" ht="12.95" customHeight="1" x14ac:dyDescent="0.2">
      <c r="A39" s="303"/>
      <c r="B39" s="297"/>
      <c r="C39" s="295"/>
      <c r="D39" s="296"/>
      <c r="E39" s="325" t="s">
        <v>235</v>
      </c>
      <c r="F39" s="295"/>
    </row>
    <row r="40" spans="1:6" ht="12.95" customHeight="1" x14ac:dyDescent="0.2">
      <c r="A40" s="303"/>
      <c r="B40" s="297"/>
      <c r="C40" s="295"/>
      <c r="D40" s="296"/>
      <c r="E40" s="326" t="s">
        <v>236</v>
      </c>
      <c r="F40" s="295"/>
    </row>
    <row r="41" spans="1:6" ht="5.0999999999999996" customHeight="1" x14ac:dyDescent="0.2">
      <c r="A41" s="303"/>
      <c r="B41" s="297"/>
      <c r="C41" s="295"/>
      <c r="D41" s="296"/>
      <c r="E41" s="297"/>
      <c r="F41" s="295"/>
    </row>
    <row r="42" spans="1:6" ht="12.95" customHeight="1" x14ac:dyDescent="0.2">
      <c r="A42" s="303"/>
      <c r="B42" s="297"/>
      <c r="C42" s="295"/>
      <c r="D42" s="301"/>
      <c r="E42" s="319" t="s">
        <v>294</v>
      </c>
      <c r="F42" s="295"/>
    </row>
    <row r="43" spans="1:6" ht="12.95" customHeight="1" x14ac:dyDescent="0.2">
      <c r="A43" s="306" t="s">
        <v>237</v>
      </c>
      <c r="B43" s="307" t="s">
        <v>238</v>
      </c>
      <c r="C43" s="295"/>
      <c r="D43" s="296"/>
      <c r="E43" s="317" t="s">
        <v>239</v>
      </c>
      <c r="F43" s="295"/>
    </row>
    <row r="44" spans="1:6" ht="12.95" customHeight="1" x14ac:dyDescent="0.2">
      <c r="A44" s="309" t="s">
        <v>240</v>
      </c>
      <c r="B44" s="310" t="s">
        <v>295</v>
      </c>
      <c r="C44" s="295"/>
      <c r="D44" s="296"/>
      <c r="E44" s="317" t="s">
        <v>241</v>
      </c>
      <c r="F44" s="295"/>
    </row>
    <row r="45" spans="1:6" ht="12.95" customHeight="1" x14ac:dyDescent="0.2">
      <c r="A45" s="312" t="s">
        <v>242</v>
      </c>
      <c r="B45" s="313" t="s">
        <v>243</v>
      </c>
      <c r="C45" s="295"/>
      <c r="D45" s="296"/>
      <c r="E45" s="317" t="s">
        <v>244</v>
      </c>
      <c r="F45" s="295"/>
    </row>
    <row r="46" spans="1:6" ht="12.95" customHeight="1" x14ac:dyDescent="0.2">
      <c r="A46" s="303"/>
      <c r="B46" s="297"/>
      <c r="C46" s="295"/>
      <c r="D46" s="296"/>
      <c r="E46" s="318" t="s">
        <v>245</v>
      </c>
      <c r="F46" s="295"/>
    </row>
    <row r="47" spans="1:6" ht="8.1" customHeight="1" x14ac:dyDescent="0.2">
      <c r="A47" s="303"/>
      <c r="B47" s="297"/>
      <c r="C47" s="295"/>
      <c r="D47" s="296"/>
      <c r="E47" s="297"/>
      <c r="F47" s="295"/>
    </row>
    <row r="48" spans="1:6" ht="12.95" customHeight="1" x14ac:dyDescent="0.2">
      <c r="A48" s="391" t="s">
        <v>246</v>
      </c>
      <c r="B48" s="395" t="s">
        <v>247</v>
      </c>
      <c r="C48" s="295"/>
      <c r="D48" s="301"/>
      <c r="E48" s="319" t="s">
        <v>248</v>
      </c>
      <c r="F48" s="295"/>
    </row>
    <row r="49" spans="1:6" ht="12.95" customHeight="1" x14ac:dyDescent="0.2">
      <c r="A49" s="397"/>
      <c r="B49" s="400"/>
      <c r="C49" s="295"/>
      <c r="D49" s="296"/>
      <c r="E49" s="318" t="s">
        <v>249</v>
      </c>
      <c r="F49" s="295"/>
    </row>
    <row r="50" spans="1:6" ht="5.0999999999999996" customHeight="1" x14ac:dyDescent="0.2">
      <c r="A50" s="303"/>
      <c r="B50" s="297"/>
      <c r="C50" s="295"/>
      <c r="D50" s="296"/>
      <c r="E50" s="327"/>
      <c r="F50" s="295"/>
    </row>
    <row r="51" spans="1:6" ht="12.95" customHeight="1" x14ac:dyDescent="0.2">
      <c r="A51" s="391" t="s">
        <v>250</v>
      </c>
      <c r="B51" s="398" t="s">
        <v>251</v>
      </c>
      <c r="C51" s="295"/>
      <c r="D51" s="301"/>
      <c r="E51" s="319" t="s">
        <v>252</v>
      </c>
      <c r="F51" s="295"/>
    </row>
    <row r="52" spans="1:6" ht="12.95" customHeight="1" x14ac:dyDescent="0.2">
      <c r="A52" s="397"/>
      <c r="B52" s="399"/>
      <c r="C52" s="295"/>
      <c r="D52" s="296"/>
      <c r="E52" s="318" t="s">
        <v>253</v>
      </c>
      <c r="F52" s="295"/>
    </row>
    <row r="53" spans="1:6" ht="5.0999999999999996" customHeight="1" x14ac:dyDescent="0.2">
      <c r="A53" s="303"/>
      <c r="B53" s="297"/>
      <c r="C53" s="295"/>
      <c r="D53" s="296"/>
      <c r="E53" s="327"/>
      <c r="F53" s="295"/>
    </row>
    <row r="54" spans="1:6" ht="12.95" customHeight="1" x14ac:dyDescent="0.2">
      <c r="A54" s="391" t="s">
        <v>254</v>
      </c>
      <c r="B54" s="398" t="s">
        <v>255</v>
      </c>
      <c r="C54" s="295"/>
      <c r="D54" s="301"/>
      <c r="E54" s="319" t="s">
        <v>256</v>
      </c>
      <c r="F54" s="295"/>
    </row>
    <row r="55" spans="1:6" ht="12.95" customHeight="1" x14ac:dyDescent="0.2">
      <c r="A55" s="397"/>
      <c r="B55" s="399"/>
      <c r="C55" s="295"/>
      <c r="D55" s="296"/>
      <c r="E55" s="318" t="s">
        <v>257</v>
      </c>
      <c r="F55" s="295"/>
    </row>
    <row r="56" spans="1:6" ht="5.0999999999999996" customHeight="1" x14ac:dyDescent="0.2">
      <c r="A56" s="303"/>
      <c r="B56" s="297"/>
      <c r="C56" s="295"/>
      <c r="D56" s="296"/>
      <c r="E56" s="327"/>
      <c r="F56" s="295"/>
    </row>
    <row r="57" spans="1:6" ht="12.95" customHeight="1" x14ac:dyDescent="0.2">
      <c r="A57" s="391" t="s">
        <v>259</v>
      </c>
      <c r="B57" s="395" t="s">
        <v>260</v>
      </c>
      <c r="C57" s="295"/>
      <c r="D57" s="301"/>
      <c r="E57" s="319" t="s">
        <v>258</v>
      </c>
      <c r="F57" s="295"/>
    </row>
    <row r="58" spans="1:6" ht="12.95" customHeight="1" x14ac:dyDescent="0.2">
      <c r="A58" s="392"/>
      <c r="B58" s="396"/>
      <c r="C58" s="295"/>
      <c r="D58" s="296"/>
      <c r="E58" s="318" t="s">
        <v>261</v>
      </c>
      <c r="F58" s="295"/>
    </row>
    <row r="59" spans="1:6" ht="5.0999999999999996" customHeight="1" x14ac:dyDescent="0.2">
      <c r="A59" s="303"/>
      <c r="B59" s="297"/>
      <c r="C59" s="295"/>
      <c r="D59" s="296"/>
      <c r="E59" s="327"/>
      <c r="F59" s="295"/>
    </row>
    <row r="60" spans="1:6" ht="12.95" customHeight="1" x14ac:dyDescent="0.2">
      <c r="A60" s="298" t="s">
        <v>263</v>
      </c>
      <c r="B60" s="328" t="s">
        <v>264</v>
      </c>
      <c r="C60" s="295"/>
      <c r="D60" s="296"/>
      <c r="E60" s="329" t="s">
        <v>265</v>
      </c>
      <c r="F60" s="295"/>
    </row>
    <row r="61" spans="1:6" ht="5.0999999999999996" customHeight="1" x14ac:dyDescent="0.2">
      <c r="A61" s="303"/>
      <c r="B61" s="297"/>
      <c r="C61" s="295"/>
      <c r="D61" s="296"/>
      <c r="E61" s="327"/>
      <c r="F61" s="295"/>
    </row>
    <row r="62" spans="1:6" ht="12.95" customHeight="1" x14ac:dyDescent="0.2">
      <c r="A62" s="303"/>
      <c r="B62" s="297"/>
      <c r="C62" s="295"/>
      <c r="D62" s="296"/>
      <c r="E62" s="319" t="s">
        <v>266</v>
      </c>
      <c r="F62" s="295"/>
    </row>
    <row r="63" spans="1:6" ht="12.95" customHeight="1" x14ac:dyDescent="0.2">
      <c r="A63" s="391" t="s">
        <v>267</v>
      </c>
      <c r="B63" s="398" t="s">
        <v>268</v>
      </c>
      <c r="C63" s="295"/>
      <c r="D63" s="296"/>
      <c r="E63" s="317" t="s">
        <v>269</v>
      </c>
      <c r="F63" s="295"/>
    </row>
    <row r="64" spans="1:6" ht="12.95" customHeight="1" x14ac:dyDescent="0.2">
      <c r="A64" s="397"/>
      <c r="B64" s="399"/>
      <c r="C64" s="295"/>
      <c r="D64" s="296"/>
      <c r="E64" s="317" t="s">
        <v>287</v>
      </c>
      <c r="F64" s="295"/>
    </row>
    <row r="65" spans="1:6" ht="12.95" customHeight="1" x14ac:dyDescent="0.2">
      <c r="A65" s="303"/>
      <c r="B65" s="297"/>
      <c r="C65" s="295"/>
      <c r="D65" s="296"/>
      <c r="E65" s="318" t="s">
        <v>288</v>
      </c>
      <c r="F65" s="295"/>
    </row>
    <row r="66" spans="1:6" ht="5.0999999999999996" customHeight="1" x14ac:dyDescent="0.2">
      <c r="A66" s="303"/>
      <c r="B66" s="297"/>
      <c r="C66" s="295"/>
      <c r="D66" s="296"/>
      <c r="E66" s="327"/>
      <c r="F66" s="295"/>
    </row>
    <row r="67" spans="1:6" ht="12.95" customHeight="1" x14ac:dyDescent="0.2">
      <c r="A67" s="298" t="s">
        <v>296</v>
      </c>
      <c r="B67" s="330" t="s">
        <v>297</v>
      </c>
      <c r="C67" s="331"/>
      <c r="D67" s="296"/>
      <c r="E67" s="329" t="s">
        <v>270</v>
      </c>
      <c r="F67" s="295"/>
    </row>
    <row r="68" spans="1:6" ht="5.0999999999999996" customHeight="1" x14ac:dyDescent="0.2">
      <c r="A68" s="303"/>
      <c r="B68" s="297"/>
      <c r="C68" s="295"/>
      <c r="D68" s="296"/>
      <c r="E68" s="327"/>
      <c r="F68" s="295"/>
    </row>
    <row r="69" spans="1:6" ht="12.95" customHeight="1" x14ac:dyDescent="0.2">
      <c r="A69" s="391" t="s">
        <v>298</v>
      </c>
      <c r="B69" s="393" t="s">
        <v>299</v>
      </c>
      <c r="C69" s="331"/>
      <c r="D69" s="296"/>
      <c r="E69" s="319" t="s">
        <v>271</v>
      </c>
      <c r="F69" s="295"/>
    </row>
    <row r="70" spans="1:6" ht="12.95" customHeight="1" x14ac:dyDescent="0.2">
      <c r="A70" s="392"/>
      <c r="B70" s="394"/>
      <c r="C70" s="331"/>
      <c r="D70" s="296"/>
      <c r="E70" s="318" t="s">
        <v>272</v>
      </c>
      <c r="F70" s="295"/>
    </row>
    <row r="71" spans="1:6" ht="5.0999999999999996" customHeight="1" x14ac:dyDescent="0.2">
      <c r="A71" s="303"/>
      <c r="B71" s="297"/>
      <c r="C71" s="295"/>
      <c r="D71" s="296"/>
      <c r="E71" s="327"/>
      <c r="F71" s="295"/>
    </row>
    <row r="72" spans="1:6" ht="12.95" customHeight="1" x14ac:dyDescent="0.2">
      <c r="A72" s="391" t="s">
        <v>300</v>
      </c>
      <c r="B72" s="393" t="s">
        <v>301</v>
      </c>
      <c r="C72" s="331"/>
      <c r="D72" s="296"/>
      <c r="E72" s="319" t="s">
        <v>273</v>
      </c>
      <c r="F72" s="295"/>
    </row>
    <row r="73" spans="1:6" ht="12.95" customHeight="1" x14ac:dyDescent="0.2">
      <c r="A73" s="392"/>
      <c r="B73" s="394"/>
      <c r="C73" s="331"/>
      <c r="D73" s="296"/>
      <c r="E73" s="318" t="s">
        <v>274</v>
      </c>
      <c r="F73" s="295"/>
    </row>
    <row r="74" spans="1:6" ht="5.0999999999999996" customHeight="1" x14ac:dyDescent="0.2">
      <c r="A74" s="303"/>
      <c r="B74" s="297"/>
      <c r="C74" s="295"/>
      <c r="D74" s="296"/>
      <c r="E74" s="327"/>
      <c r="F74" s="295"/>
    </row>
    <row r="75" spans="1:6" ht="12.95" customHeight="1" x14ac:dyDescent="0.2">
      <c r="A75" s="298" t="s">
        <v>302</v>
      </c>
      <c r="B75" s="330" t="s">
        <v>303</v>
      </c>
      <c r="C75" s="331"/>
      <c r="D75" s="296"/>
      <c r="E75" s="329" t="s">
        <v>275</v>
      </c>
      <c r="F75" s="295"/>
    </row>
    <row r="76" spans="1:6" ht="5.0999999999999996" customHeight="1" x14ac:dyDescent="0.25">
      <c r="A76" s="284"/>
      <c r="B76" s="285"/>
      <c r="C76" s="285"/>
      <c r="D76" s="284"/>
      <c r="E76" s="285"/>
      <c r="F76" s="285"/>
    </row>
    <row r="77" spans="1:6" ht="15" x14ac:dyDescent="0.25">
      <c r="A77" s="298" t="s">
        <v>304</v>
      </c>
      <c r="B77" s="330" t="s">
        <v>305</v>
      </c>
      <c r="C77" s="285"/>
      <c r="D77" s="284"/>
      <c r="E77" s="329" t="s">
        <v>262</v>
      </c>
      <c r="F77" s="285"/>
    </row>
    <row r="78" spans="1:6" ht="15" x14ac:dyDescent="0.25">
      <c r="A78" s="284"/>
      <c r="B78" s="285"/>
      <c r="C78" s="285"/>
      <c r="D78" s="284"/>
      <c r="E78" s="285"/>
      <c r="F78" s="285"/>
    </row>
  </sheetData>
  <sheetProtection password="D5BA" sheet="1" objects="1" scenarios="1"/>
  <mergeCells count="23">
    <mergeCell ref="A30:A31"/>
    <mergeCell ref="B30:B31"/>
    <mergeCell ref="A3:B3"/>
    <mergeCell ref="A16:A17"/>
    <mergeCell ref="B16:B17"/>
    <mergeCell ref="E19:E20"/>
    <mergeCell ref="E24:E25"/>
    <mergeCell ref="A54:A55"/>
    <mergeCell ref="B54:B55"/>
    <mergeCell ref="A36:A37"/>
    <mergeCell ref="B36:B37"/>
    <mergeCell ref="A48:A49"/>
    <mergeCell ref="B48:B49"/>
    <mergeCell ref="A51:A52"/>
    <mergeCell ref="B51:B52"/>
    <mergeCell ref="A72:A73"/>
    <mergeCell ref="B72:B73"/>
    <mergeCell ref="A57:A58"/>
    <mergeCell ref="B57:B58"/>
    <mergeCell ref="A63:A64"/>
    <mergeCell ref="B63:B64"/>
    <mergeCell ref="A69:A70"/>
    <mergeCell ref="B69:B70"/>
  </mergeCells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170 2020</vt:lpstr>
      <vt:lpstr>Tiere</vt:lpstr>
      <vt:lpstr>Dunger</vt:lpstr>
      <vt:lpstr>Erläuterungen</vt:lpstr>
      <vt:lpstr>'170 2020'!Druckbereich</vt:lpstr>
    </vt:vector>
  </TitlesOfParts>
  <Company>LfL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düv_170_2020_20201105</dc:title>
  <dc:creator>msbo</dc:creator>
  <cp:lastModifiedBy>Brandl, Maria (LfL)</cp:lastModifiedBy>
  <cp:lastPrinted>2019-01-17T10:25:45Z</cp:lastPrinted>
  <dcterms:created xsi:type="dcterms:W3CDTF">2006-11-22T08:57:22Z</dcterms:created>
  <dcterms:modified xsi:type="dcterms:W3CDTF">2020-11-05T10:53:05Z</dcterms:modified>
</cp:coreProperties>
</file>