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800" windowHeight="10400"/>
  </bookViews>
  <sheets>
    <sheet name="Tabelle1" sheetId="1" r:id="rId1"/>
  </sheets>
  <definedNames>
    <definedName name="_xlnm.Print_Area" localSheetId="0">Tabelle1!$A$1:$M$154</definedName>
  </definedNames>
  <calcPr calcId="145621"/>
</workbook>
</file>

<file path=xl/calcChain.xml><?xml version="1.0" encoding="utf-8"?>
<calcChain xmlns="http://schemas.openxmlformats.org/spreadsheetml/2006/main">
  <c r="J112" i="1" l="1"/>
  <c r="J67" i="1"/>
  <c r="J59" i="1" l="1"/>
  <c r="L50" i="1"/>
  <c r="J50" i="1"/>
  <c r="H50" i="1"/>
  <c r="K57" i="1" l="1"/>
  <c r="L43" i="1"/>
  <c r="J43" i="1"/>
  <c r="H43" i="1"/>
  <c r="F43" i="1"/>
  <c r="L57" i="1" l="1"/>
  <c r="I57" i="1"/>
  <c r="J57" i="1" s="1"/>
  <c r="G57" i="1"/>
  <c r="H57" i="1" s="1"/>
  <c r="E57" i="1"/>
  <c r="J48" i="1"/>
  <c r="L49" i="1" l="1"/>
  <c r="J49" i="1"/>
  <c r="J51" i="1" s="1"/>
  <c r="H49" i="1"/>
  <c r="H48" i="1"/>
  <c r="F48" i="1"/>
  <c r="F51" i="1" s="1"/>
  <c r="F57" i="1"/>
  <c r="L48" i="1"/>
  <c r="H38" i="1"/>
  <c r="H58" i="1" s="1"/>
  <c r="H60" i="1" s="1"/>
  <c r="H51" i="1" l="1"/>
  <c r="L51" i="1"/>
  <c r="H61" i="1"/>
  <c r="L38" i="1"/>
  <c r="L58" i="1" s="1"/>
  <c r="L60" i="1" s="1"/>
  <c r="F38" i="1"/>
  <c r="F58" i="1" s="1"/>
  <c r="F60" i="1" s="1"/>
  <c r="J38" i="1"/>
  <c r="J58" i="1" s="1"/>
  <c r="J60" i="1" s="1"/>
  <c r="J61" i="1" l="1"/>
  <c r="F61" i="1"/>
  <c r="L61" i="1"/>
</calcChain>
</file>

<file path=xl/sharedStrings.xml><?xml version="1.0" encoding="utf-8"?>
<sst xmlns="http://schemas.openxmlformats.org/spreadsheetml/2006/main" count="96" uniqueCount="54">
  <si>
    <t>Vergleichsrechnung:</t>
  </si>
  <si>
    <t>Haltungstage</t>
  </si>
  <si>
    <t>Einstallalter (Monate)</t>
  </si>
  <si>
    <t>Abgangsalter (Monate)</t>
  </si>
  <si>
    <t>Aufnehmer-Schlachterlös</t>
  </si>
  <si>
    <t>Differenz (€/Tag)</t>
  </si>
  <si>
    <t>Abgeber = Milchviehbetrieb:</t>
  </si>
  <si>
    <t>Differenz (€/Tier)</t>
  </si>
  <si>
    <t>III 3
Keine Deckreife</t>
  </si>
  <si>
    <t>III 5
nicht trächtig</t>
  </si>
  <si>
    <t>IV 3 
Neue Mängel</t>
  </si>
  <si>
    <t>IV 4
Notschlachtung Versicherung</t>
  </si>
  <si>
    <t xml:space="preserve">Tagespauschale (€/Tag)  </t>
  </si>
  <si>
    <t xml:space="preserve">Wert des Zuchtkalbs (€)  </t>
  </si>
  <si>
    <t xml:space="preserve">Die Preise sind  </t>
  </si>
  <si>
    <t>brutto</t>
  </si>
  <si>
    <t>Ausschlachtung (%)</t>
  </si>
  <si>
    <t>Lebendgewicht (kg)</t>
  </si>
  <si>
    <t>Schlachterlös (€/kg)</t>
  </si>
  <si>
    <t>Schlachterlös (€/Tier)</t>
  </si>
  <si>
    <t>Abgeber-Schlachterlös (€)</t>
  </si>
  <si>
    <t xml:space="preserve">Färsenaufzucht-Vertrag mit Tagessatz: </t>
  </si>
  <si>
    <t>Zur Regelung der Schlachtvieh-Verkaufserlös-Aufteilung</t>
  </si>
  <si>
    <t>Aufnehmer = Aufzuchtbetrieb:</t>
  </si>
  <si>
    <t xml:space="preserve"> - angefallene Kosten (€ Transport etc.)</t>
  </si>
  <si>
    <t xml:space="preserve"> - entgangener Wert des Zuchtkalbs (€)</t>
  </si>
  <si>
    <t xml:space="preserve"> - entgangene Tagespauschale (€)</t>
  </si>
  <si>
    <t xml:space="preserve"> - angefallene Kosten (€, Tierarzt etc.)</t>
  </si>
  <si>
    <t>LG (kg)</t>
  </si>
  <si>
    <t>EKA 24</t>
  </si>
  <si>
    <t>EKA 27</t>
  </si>
  <si>
    <t>EKA 30</t>
  </si>
  <si>
    <t>Gewichtsentwicklung</t>
  </si>
  <si>
    <t>Tageszunahmen</t>
  </si>
  <si>
    <t>g/Tag</t>
  </si>
  <si>
    <t>Anzustrebendes Gewicht vor Abkalbung bei EKA 24 Monate</t>
  </si>
  <si>
    <t>Anzustrebendes Gewicht vor Abkalbung bei EKA 27 Monate</t>
  </si>
  <si>
    <t>Anzustrebendes Gewicht vor Abkalbung bei EKA 30 Monate</t>
  </si>
  <si>
    <t>EKA 26</t>
  </si>
  <si>
    <t>EKA 29</t>
  </si>
  <si>
    <t>EKA 32</t>
  </si>
  <si>
    <t>Bei Schlachtung entfällt das bisher aufgelaufene Futtertagegeld.Stattdessen bekommt der Aufzüchter einen Anteil</t>
  </si>
  <si>
    <t>vom Schlachterlös.</t>
  </si>
  <si>
    <t>Alternativ hätte das Kalb verkauft werden können. Jetzt bekommt der Abgeber einen Anteil vom Schlachterlös.</t>
  </si>
  <si>
    <t>Monatsende</t>
  </si>
  <si>
    <t>Erstbesamung</t>
  </si>
  <si>
    <t>7. Monat</t>
  </si>
  <si>
    <t>Ausgewachsene Kuh - nach der vierten Geburt</t>
  </si>
  <si>
    <t>kg</t>
  </si>
  <si>
    <t>Erstkalbungskuh - nach der Geburt</t>
  </si>
  <si>
    <t>Erstkalbungskuh - vor der Geburt (40 kg Kalb + 40 kg Wasser und Nachgeburt)</t>
  </si>
  <si>
    <t>Fleckvieh: Anhaltswerte zur Gewichtsentwicklung der Zuchtkalbin:</t>
  </si>
  <si>
    <t>Schwarzbunte: Anhaltswerte zur Gewichtsentwicklung der Zuchtkalbin</t>
  </si>
  <si>
    <t>Geburt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</si>
</sst>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#,##0.00_ ;[Red]\-#,##0.00\ "/>
    <numFmt numFmtId="166" formatCode="#,##0.0_ ;[Red]\-#,##0.0\ 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rgb="FF0000FF"/>
      <name val="Calibri"/>
      <family val="2"/>
      <scheme val="minor"/>
    </font>
    <font>
      <sz val="8"/>
      <name val="Arial"/>
      <family val="2"/>
    </font>
    <font>
      <sz val="9"/>
      <color rgb="FFFF3300"/>
      <name val="Arial"/>
      <family val="2"/>
    </font>
    <font>
      <sz val="10"/>
      <color rgb="FFFF33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164" fontId="2" fillId="0" borderId="0" xfId="0" applyNumberFormat="1" applyFont="1"/>
    <xf numFmtId="164" fontId="3" fillId="0" borderId="0" xfId="0" applyNumberFormat="1" applyFont="1"/>
    <xf numFmtId="164" fontId="1" fillId="0" borderId="0" xfId="0" applyNumberFormat="1" applyFont="1"/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/>
    <xf numFmtId="165" fontId="5" fillId="0" borderId="0" xfId="0" applyNumberFormat="1" applyFont="1"/>
    <xf numFmtId="165" fontId="5" fillId="2" borderId="2" xfId="0" applyNumberFormat="1" applyFont="1" applyFill="1" applyBorder="1"/>
    <xf numFmtId="164" fontId="1" fillId="0" borderId="0" xfId="0" applyNumberFormat="1" applyFont="1" applyAlignment="1">
      <alignment horizontal="right"/>
    </xf>
    <xf numFmtId="164" fontId="5" fillId="2" borderId="2" xfId="0" applyNumberFormat="1" applyFont="1" applyFill="1" applyBorder="1"/>
    <xf numFmtId="164" fontId="6" fillId="0" borderId="0" xfId="0" applyNumberFormat="1" applyFont="1" applyAlignment="1">
      <alignment horizontal="left"/>
    </xf>
    <xf numFmtId="165" fontId="1" fillId="2" borderId="2" xfId="0" applyNumberFormat="1" applyFont="1" applyFill="1" applyBorder="1" applyAlignment="1">
      <alignment horizontal="center"/>
    </xf>
    <xf numFmtId="164" fontId="5" fillId="0" borderId="5" xfId="0" applyNumberFormat="1" applyFont="1" applyBorder="1"/>
    <xf numFmtId="164" fontId="5" fillId="2" borderId="6" xfId="0" applyNumberFormat="1" applyFont="1" applyFill="1" applyBorder="1"/>
    <xf numFmtId="164" fontId="5" fillId="0" borderId="7" xfId="0" applyNumberFormat="1" applyFont="1" applyBorder="1"/>
    <xf numFmtId="165" fontId="5" fillId="0" borderId="7" xfId="0" applyNumberFormat="1" applyFont="1" applyBorder="1"/>
    <xf numFmtId="165" fontId="5" fillId="2" borderId="6" xfId="0" applyNumberFormat="1" applyFont="1" applyFill="1" applyBorder="1"/>
    <xf numFmtId="164" fontId="5" fillId="0" borderId="8" xfId="0" applyNumberFormat="1" applyFont="1" applyBorder="1" applyAlignment="1">
      <alignment horizontal="left" vertical="center" wrapText="1"/>
    </xf>
    <xf numFmtId="165" fontId="5" fillId="0" borderId="9" xfId="0" applyNumberFormat="1" applyFont="1" applyBorder="1" applyAlignment="1">
      <alignment vertical="center"/>
    </xf>
    <xf numFmtId="164" fontId="5" fillId="0" borderId="3" xfId="0" applyNumberFormat="1" applyFont="1" applyBorder="1"/>
    <xf numFmtId="164" fontId="5" fillId="0" borderId="4" xfId="0" applyNumberFormat="1" applyFont="1" applyBorder="1"/>
    <xf numFmtId="164" fontId="5" fillId="0" borderId="10" xfId="0" applyNumberFormat="1" applyFont="1" applyBorder="1"/>
    <xf numFmtId="164" fontId="5" fillId="0" borderId="11" xfId="0" applyNumberFormat="1" applyFont="1" applyBorder="1"/>
    <xf numFmtId="9" fontId="5" fillId="2" borderId="6" xfId="1" applyFont="1" applyFill="1" applyBorder="1"/>
    <xf numFmtId="164" fontId="7" fillId="0" borderId="0" xfId="0" applyNumberFormat="1" applyFont="1" applyAlignment="1">
      <alignment vertical="center"/>
    </xf>
    <xf numFmtId="164" fontId="7" fillId="3" borderId="8" xfId="0" applyNumberFormat="1" applyFont="1" applyFill="1" applyBorder="1" applyAlignment="1">
      <alignment vertical="center"/>
    </xf>
    <xf numFmtId="164" fontId="7" fillId="3" borderId="9" xfId="0" applyNumberFormat="1" applyFont="1" applyFill="1" applyBorder="1" applyAlignment="1">
      <alignment vertical="center"/>
    </xf>
    <xf numFmtId="164" fontId="8" fillId="0" borderId="0" xfId="0" applyNumberFormat="1" applyFont="1"/>
    <xf numFmtId="164" fontId="7" fillId="0" borderId="0" xfId="0" applyNumberFormat="1" applyFont="1" applyBorder="1"/>
    <xf numFmtId="165" fontId="7" fillId="0" borderId="0" xfId="0" applyNumberFormat="1" applyFont="1" applyBorder="1"/>
    <xf numFmtId="165" fontId="5" fillId="0" borderId="5" xfId="0" applyNumberFormat="1" applyFont="1" applyBorder="1"/>
    <xf numFmtId="164" fontId="5" fillId="0" borderId="12" xfId="0" applyNumberFormat="1" applyFont="1" applyBorder="1"/>
    <xf numFmtId="165" fontId="5" fillId="0" borderId="12" xfId="0" applyNumberFormat="1" applyFont="1" applyBorder="1"/>
    <xf numFmtId="164" fontId="5" fillId="2" borderId="14" xfId="0" applyNumberFormat="1" applyFont="1" applyFill="1" applyBorder="1"/>
    <xf numFmtId="164" fontId="5" fillId="0" borderId="15" xfId="0" applyNumberFormat="1" applyFont="1" applyBorder="1"/>
    <xf numFmtId="164" fontId="5" fillId="0" borderId="17" xfId="0" applyNumberFormat="1" applyFont="1" applyBorder="1"/>
    <xf numFmtId="164" fontId="7" fillId="3" borderId="12" xfId="0" applyNumberFormat="1" applyFont="1" applyFill="1" applyBorder="1" applyAlignment="1">
      <alignment vertical="center"/>
    </xf>
    <xf numFmtId="164" fontId="7" fillId="3" borderId="10" xfId="0" applyNumberFormat="1" applyFont="1" applyFill="1" applyBorder="1" applyAlignment="1">
      <alignment vertical="center"/>
    </xf>
    <xf numFmtId="164" fontId="7" fillId="3" borderId="11" xfId="0" applyNumberFormat="1" applyFont="1" applyFill="1" applyBorder="1" applyAlignment="1">
      <alignment vertical="center"/>
    </xf>
    <xf numFmtId="164" fontId="5" fillId="0" borderId="13" xfId="0" applyNumberFormat="1" applyFont="1" applyBorder="1"/>
    <xf numFmtId="164" fontId="5" fillId="0" borderId="18" xfId="0" applyNumberFormat="1" applyFont="1" applyBorder="1"/>
    <xf numFmtId="164" fontId="5" fillId="2" borderId="19" xfId="0" applyNumberFormat="1" applyFont="1" applyFill="1" applyBorder="1"/>
    <xf numFmtId="165" fontId="5" fillId="0" borderId="10" xfId="0" applyNumberFormat="1" applyFont="1" applyBorder="1"/>
    <xf numFmtId="164" fontId="5" fillId="2" borderId="20" xfId="0" applyNumberFormat="1" applyFont="1" applyFill="1" applyBorder="1"/>
    <xf numFmtId="9" fontId="9" fillId="4" borderId="16" xfId="1" applyFont="1" applyFill="1" applyBorder="1"/>
    <xf numFmtId="164" fontId="11" fillId="0" borderId="0" xfId="0" applyNumberFormat="1" applyFont="1" applyAlignment="1">
      <alignment horizontal="center" vertical="center"/>
    </xf>
    <xf numFmtId="164" fontId="10" fillId="0" borderId="0" xfId="0" applyNumberFormat="1" applyFont="1"/>
    <xf numFmtId="164" fontId="10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 vertical="center" wrapText="1"/>
    </xf>
    <xf numFmtId="164" fontId="7" fillId="0" borderId="0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 readingOrder="1"/>
    </xf>
    <xf numFmtId="0" fontId="12" fillId="0" borderId="0" xfId="0" applyFont="1" applyAlignment="1">
      <alignment horizontal="left" vertical="center" readingOrder="1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/>
    <xf numFmtId="164" fontId="15" fillId="0" borderId="0" xfId="0" applyNumberFormat="1" applyFont="1"/>
    <xf numFmtId="166" fontId="0" fillId="0" borderId="0" xfId="0" applyNumberFormat="1"/>
    <xf numFmtId="166" fontId="2" fillId="0" borderId="0" xfId="0" applyNumberFormat="1" applyFont="1"/>
    <xf numFmtId="166" fontId="5" fillId="0" borderId="0" xfId="0" applyNumberFormat="1" applyFont="1" applyAlignment="1">
      <alignment horizontal="center" vertical="center" wrapText="1"/>
    </xf>
    <xf numFmtId="166" fontId="5" fillId="0" borderId="0" xfId="0" applyNumberFormat="1" applyFont="1"/>
    <xf numFmtId="166" fontId="7" fillId="0" borderId="0" xfId="0" applyNumberFormat="1" applyFont="1" applyBorder="1"/>
    <xf numFmtId="166" fontId="7" fillId="0" borderId="0" xfId="0" applyNumberFormat="1" applyFont="1" applyAlignment="1">
      <alignment vertical="center"/>
    </xf>
    <xf numFmtId="166" fontId="12" fillId="0" borderId="0" xfId="0" applyNumberFormat="1" applyFont="1" applyAlignment="1">
      <alignment horizontal="center" vertical="center" readingOrder="1"/>
    </xf>
    <xf numFmtId="164" fontId="7" fillId="0" borderId="0" xfId="0" applyNumberFormat="1" applyFont="1"/>
    <xf numFmtId="166" fontId="7" fillId="0" borderId="0" xfId="0" applyNumberFormat="1" applyFont="1"/>
    <xf numFmtId="164" fontId="7" fillId="0" borderId="0" xfId="0" applyNumberFormat="1" applyFont="1" applyAlignment="1">
      <alignment horizontal="right"/>
    </xf>
    <xf numFmtId="9" fontId="0" fillId="0" borderId="0" xfId="0" applyNumberFormat="1"/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11" fillId="0" borderId="21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/>
    <xf numFmtId="164" fontId="15" fillId="0" borderId="21" xfId="0" applyNumberFormat="1" applyFont="1" applyBorder="1"/>
    <xf numFmtId="164" fontId="5" fillId="0" borderId="21" xfId="0" applyNumberFormat="1" applyFont="1" applyBorder="1"/>
    <xf numFmtId="164" fontId="10" fillId="0" borderId="21" xfId="0" applyNumberFormat="1" applyFont="1" applyBorder="1"/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FF3300"/>
      <color rgb="FF0000FF"/>
      <color rgb="FFFFFF66"/>
      <color rgb="FFFF5050"/>
      <color rgb="FFFF0000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Fleckviehkalbin</a:t>
            </a:r>
            <a:r>
              <a:rPr lang="de-DE" baseline="0"/>
              <a:t> - Gewichtsentwicklung nach EKA</a:t>
            </a:r>
            <a:endParaRPr lang="de-DE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7627456099241021E-2"/>
          <c:y val="0.15485682456895461"/>
          <c:w val="0.90840523003274276"/>
          <c:h val="0.70992885535610295"/>
        </c:manualLayout>
      </c:layout>
      <c:scatterChart>
        <c:scatterStyle val="lineMarker"/>
        <c:varyColors val="0"/>
        <c:ser>
          <c:idx val="0"/>
          <c:order val="0"/>
          <c:tx>
            <c:strRef>
              <c:f>Tabelle1!$G$70</c:f>
              <c:strCache>
                <c:ptCount val="1"/>
                <c:pt idx="0">
                  <c:v>EKA 26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rgbClr val="0000FF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-0.12117318600288282"/>
                  <c:y val="-2.0025277739159009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0000FF"/>
                      </a:solidFill>
                    </a:defRPr>
                  </a:pPr>
                  <a:endParaRPr lang="de-DE"/>
                </a:p>
              </c:txPr>
            </c:trendlineLbl>
          </c:trendline>
          <c:xVal>
            <c:numRef>
              <c:f>Tabelle1!$F$72:$F$82</c:f>
              <c:numCache>
                <c:formatCode>#,##0_ ;[Red]\-#,##0\ </c:formatCode>
                <c:ptCount val="11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17</c:v>
                </c:pt>
                <c:pt idx="5">
                  <c:v>20</c:v>
                </c:pt>
                <c:pt idx="6">
                  <c:v>23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26</c:v>
                </c:pt>
              </c:numCache>
            </c:numRef>
          </c:xVal>
          <c:yVal>
            <c:numRef>
              <c:f>Tabelle1!$G$72:$G$82</c:f>
              <c:numCache>
                <c:formatCode>#,##0_ ;[Red]\-#,##0\ </c:formatCode>
                <c:ptCount val="11"/>
                <c:pt idx="0">
                  <c:v>40</c:v>
                </c:pt>
                <c:pt idx="1">
                  <c:v>155</c:v>
                </c:pt>
                <c:pt idx="2">
                  <c:v>205</c:v>
                </c:pt>
                <c:pt idx="3">
                  <c:v>355</c:v>
                </c:pt>
                <c:pt idx="4">
                  <c:v>470</c:v>
                </c:pt>
                <c:pt idx="7">
                  <c:v>660</c:v>
                </c:pt>
                <c:pt idx="10">
                  <c:v>720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Tabelle1!$H$70</c:f>
              <c:strCache>
                <c:ptCount val="1"/>
                <c:pt idx="0">
                  <c:v>EKA 29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</c:marker>
          <c:trendline>
            <c:spPr>
              <a:ln>
                <a:solidFill>
                  <a:srgbClr val="C00000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8.581725194816632E-2"/>
                  <c:y val="-7.4599916583460782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de-DE"/>
                </a:p>
              </c:txPr>
            </c:trendlineLbl>
          </c:trendline>
          <c:xVal>
            <c:numRef>
              <c:f>Tabelle1!$F$72:$F$83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17</c:v>
                </c:pt>
                <c:pt idx="5">
                  <c:v>20</c:v>
                </c:pt>
                <c:pt idx="6">
                  <c:v>23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26</c:v>
                </c:pt>
                <c:pt idx="11">
                  <c:v>29</c:v>
                </c:pt>
              </c:numCache>
            </c:numRef>
          </c:xVal>
          <c:yVal>
            <c:numRef>
              <c:f>Tabelle1!$H$72:$H$83</c:f>
              <c:numCache>
                <c:formatCode>#,##0_ ;[Red]\-#,##0\ </c:formatCode>
                <c:ptCount val="12"/>
                <c:pt idx="0">
                  <c:v>40</c:v>
                </c:pt>
                <c:pt idx="1">
                  <c:v>145</c:v>
                </c:pt>
                <c:pt idx="2">
                  <c:v>195</c:v>
                </c:pt>
                <c:pt idx="3">
                  <c:v>325</c:v>
                </c:pt>
                <c:pt idx="5">
                  <c:v>490</c:v>
                </c:pt>
                <c:pt idx="8">
                  <c:v>660</c:v>
                </c:pt>
                <c:pt idx="11">
                  <c:v>720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Tabelle1!$I$70</c:f>
              <c:strCache>
                <c:ptCount val="1"/>
                <c:pt idx="0">
                  <c:v>EKA 32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rgbClr val="00B050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2.3594879767406682E-2"/>
                  <c:y val="0.1244370015545809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00B050"/>
                      </a:solidFill>
                    </a:defRPr>
                  </a:pPr>
                  <a:endParaRPr lang="de-DE"/>
                </a:p>
              </c:txPr>
            </c:trendlineLbl>
          </c:trendline>
          <c:xVal>
            <c:numRef>
              <c:f>Tabelle1!$F$72:$F$84</c:f>
              <c:numCache>
                <c:formatCode>#,##0_ ;[Red]\-#,##0\ </c:formatCode>
                <c:ptCount val="13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17</c:v>
                </c:pt>
                <c:pt idx="5">
                  <c:v>20</c:v>
                </c:pt>
                <c:pt idx="6">
                  <c:v>23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26</c:v>
                </c:pt>
                <c:pt idx="11">
                  <c:v>29</c:v>
                </c:pt>
                <c:pt idx="12">
                  <c:v>32</c:v>
                </c:pt>
              </c:numCache>
            </c:numRef>
          </c:xVal>
          <c:yVal>
            <c:numRef>
              <c:f>Tabelle1!$I$72:$I$84</c:f>
              <c:numCache>
                <c:formatCode>#,##0_ ;[Red]\-#,##0\ </c:formatCode>
                <c:ptCount val="13"/>
                <c:pt idx="0">
                  <c:v>40</c:v>
                </c:pt>
                <c:pt idx="1">
                  <c:v>135</c:v>
                </c:pt>
                <c:pt idx="2">
                  <c:v>180</c:v>
                </c:pt>
                <c:pt idx="3">
                  <c:v>295</c:v>
                </c:pt>
                <c:pt idx="6">
                  <c:v>510</c:v>
                </c:pt>
                <c:pt idx="9">
                  <c:v>660</c:v>
                </c:pt>
                <c:pt idx="12">
                  <c:v>720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662144"/>
        <c:axId val="168664448"/>
      </c:scatterChart>
      <c:valAx>
        <c:axId val="168662144"/>
        <c:scaling>
          <c:orientation val="minMax"/>
          <c:max val="32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de-DE" sz="1200"/>
                  <a:t>Erstkalbealter (Monate)</a:t>
                </a:r>
              </a:p>
            </c:rich>
          </c:tx>
          <c:layout/>
          <c:overlay val="0"/>
        </c:title>
        <c:numFmt formatCode="#,##0_ ;[Red]\-#,##0\ " sourceLinked="1"/>
        <c:majorTickMark val="out"/>
        <c:minorTickMark val="none"/>
        <c:tickLblPos val="nextTo"/>
        <c:crossAx val="168664448"/>
        <c:crosses val="autoZero"/>
        <c:crossBetween val="midCat"/>
        <c:majorUnit val="2"/>
        <c:minorUnit val="1"/>
      </c:valAx>
      <c:valAx>
        <c:axId val="168664448"/>
        <c:scaling>
          <c:orientation val="minMax"/>
          <c:max val="7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 sz="1200"/>
                  <a:t>kg LG</a:t>
                </a:r>
              </a:p>
            </c:rich>
          </c:tx>
          <c:layout>
            <c:manualLayout>
              <c:xMode val="edge"/>
              <c:yMode val="edge"/>
              <c:x val="3.6314111921236692E-3"/>
              <c:y val="6.57617034205129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168662144"/>
        <c:crosses val="autoZero"/>
        <c:crossBetween val="midCat"/>
        <c:majorUnit val="50"/>
      </c:valAx>
    </c:plotArea>
    <c:legend>
      <c:legendPos val="t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6.2813834704453161E-2"/>
          <c:y val="0.14782970858546218"/>
          <c:w val="0.43497143337518512"/>
          <c:h val="6.2712357900600049E-2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Schwarzbuntkalbin</a:t>
            </a:r>
            <a:r>
              <a:rPr lang="de-DE" baseline="0"/>
              <a:t> - Gewichtsentwicklung nach EKA</a:t>
            </a:r>
            <a:endParaRPr lang="de-DE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7627456099241021E-2"/>
          <c:y val="0.15485682456895461"/>
          <c:w val="0.90840523003274276"/>
          <c:h val="0.70992885535610295"/>
        </c:manualLayout>
      </c:layout>
      <c:scatterChart>
        <c:scatterStyle val="lineMarker"/>
        <c:varyColors val="0"/>
        <c:ser>
          <c:idx val="0"/>
          <c:order val="0"/>
          <c:tx>
            <c:strRef>
              <c:f>Tabelle1!$G$115</c:f>
              <c:strCache>
                <c:ptCount val="1"/>
                <c:pt idx="0">
                  <c:v>EKA 24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rgbClr val="0000FF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-7.9177079199191772E-2"/>
                  <c:y val="-1.8131767710276279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0000FF"/>
                      </a:solidFill>
                    </a:defRPr>
                  </a:pPr>
                  <a:endParaRPr lang="de-DE"/>
                </a:p>
              </c:txPr>
            </c:trendlineLbl>
          </c:trendline>
          <c:xVal>
            <c:numRef>
              <c:f>Tabelle1!$F$117:$F$127</c:f>
              <c:numCache>
                <c:formatCode>#,##0_ ;[Red]\-#,##0\ </c:formatCode>
                <c:ptCount val="11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22</c:v>
                </c:pt>
                <c:pt idx="8">
                  <c:v>25</c:v>
                </c:pt>
                <c:pt idx="9">
                  <c:v>28</c:v>
                </c:pt>
                <c:pt idx="10">
                  <c:v>24</c:v>
                </c:pt>
              </c:numCache>
            </c:numRef>
          </c:xVal>
          <c:yVal>
            <c:numRef>
              <c:f>Tabelle1!$G$117:$G$127</c:f>
              <c:numCache>
                <c:formatCode>#,##0_ ;[Red]\-#,##0\ </c:formatCode>
                <c:ptCount val="11"/>
                <c:pt idx="0">
                  <c:v>40</c:v>
                </c:pt>
                <c:pt idx="1">
                  <c:v>160</c:v>
                </c:pt>
                <c:pt idx="2">
                  <c:v>215</c:v>
                </c:pt>
                <c:pt idx="3">
                  <c:v>365</c:v>
                </c:pt>
                <c:pt idx="4">
                  <c:v>430</c:v>
                </c:pt>
                <c:pt idx="7">
                  <c:v>620</c:v>
                </c:pt>
                <c:pt idx="10">
                  <c:v>675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Tabelle1!$H$115</c:f>
              <c:strCache>
                <c:ptCount val="1"/>
                <c:pt idx="0">
                  <c:v>EKA 27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</c:marker>
          <c:trendline>
            <c:spPr>
              <a:ln>
                <a:solidFill>
                  <a:srgbClr val="C00000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0.14694550715614521"/>
                  <c:y val="-3.6765018840053579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de-DE"/>
                </a:p>
              </c:txPr>
            </c:trendlineLbl>
          </c:trendline>
          <c:xVal>
            <c:numRef>
              <c:f>Tabelle1!$F$117:$F$128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22</c:v>
                </c:pt>
                <c:pt idx="8">
                  <c:v>25</c:v>
                </c:pt>
                <c:pt idx="9">
                  <c:v>28</c:v>
                </c:pt>
                <c:pt idx="10">
                  <c:v>24</c:v>
                </c:pt>
                <c:pt idx="11">
                  <c:v>27</c:v>
                </c:pt>
              </c:numCache>
            </c:numRef>
          </c:xVal>
          <c:yVal>
            <c:numRef>
              <c:f>Tabelle1!$H$117:$H$128</c:f>
              <c:numCache>
                <c:formatCode>#,##0_ ;[Red]\-#,##0\ </c:formatCode>
                <c:ptCount val="12"/>
                <c:pt idx="0">
                  <c:v>40</c:v>
                </c:pt>
                <c:pt idx="1">
                  <c:v>145</c:v>
                </c:pt>
                <c:pt idx="2">
                  <c:v>195</c:v>
                </c:pt>
                <c:pt idx="3">
                  <c:v>325</c:v>
                </c:pt>
                <c:pt idx="5">
                  <c:v>450</c:v>
                </c:pt>
                <c:pt idx="8">
                  <c:v>620</c:v>
                </c:pt>
                <c:pt idx="11">
                  <c:v>675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Tabelle1!$I$115</c:f>
              <c:strCache>
                <c:ptCount val="1"/>
                <c:pt idx="0">
                  <c:v>EKA 30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rgbClr val="00B050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8.0924833911610594E-2"/>
                  <c:y val="8.8730017650814313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00B050"/>
                      </a:solidFill>
                    </a:defRPr>
                  </a:pPr>
                  <a:endParaRPr lang="de-DE"/>
                </a:p>
              </c:txPr>
            </c:trendlineLbl>
          </c:trendline>
          <c:xVal>
            <c:numRef>
              <c:f>Tabelle1!$F$117:$F$129</c:f>
              <c:numCache>
                <c:formatCode>#,##0_ ;[Red]\-#,##0\ </c:formatCode>
                <c:ptCount val="13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22</c:v>
                </c:pt>
                <c:pt idx="8">
                  <c:v>25</c:v>
                </c:pt>
                <c:pt idx="9">
                  <c:v>28</c:v>
                </c:pt>
                <c:pt idx="10">
                  <c:v>24</c:v>
                </c:pt>
                <c:pt idx="11">
                  <c:v>27</c:v>
                </c:pt>
                <c:pt idx="12">
                  <c:v>30</c:v>
                </c:pt>
              </c:numCache>
            </c:numRef>
          </c:xVal>
          <c:yVal>
            <c:numRef>
              <c:f>Tabelle1!$I$117:$I$129</c:f>
              <c:numCache>
                <c:formatCode>#,##0_ ;[Red]\-#,##0\ </c:formatCode>
                <c:ptCount val="13"/>
                <c:pt idx="0">
                  <c:v>40</c:v>
                </c:pt>
                <c:pt idx="1">
                  <c:v>140</c:v>
                </c:pt>
                <c:pt idx="2">
                  <c:v>185</c:v>
                </c:pt>
                <c:pt idx="3">
                  <c:v>300</c:v>
                </c:pt>
                <c:pt idx="6">
                  <c:v>470</c:v>
                </c:pt>
                <c:pt idx="9">
                  <c:v>620</c:v>
                </c:pt>
                <c:pt idx="12">
                  <c:v>675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187968"/>
        <c:axId val="169219584"/>
      </c:scatterChart>
      <c:valAx>
        <c:axId val="169187968"/>
        <c:scaling>
          <c:orientation val="minMax"/>
          <c:max val="32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de-DE" sz="1200"/>
                  <a:t>Erstkalbealter (Monate)</a:t>
                </a:r>
              </a:p>
            </c:rich>
          </c:tx>
          <c:layout/>
          <c:overlay val="0"/>
        </c:title>
        <c:numFmt formatCode="#,##0_ ;[Red]\-#,##0\ " sourceLinked="1"/>
        <c:majorTickMark val="out"/>
        <c:minorTickMark val="none"/>
        <c:tickLblPos val="nextTo"/>
        <c:crossAx val="169219584"/>
        <c:crosses val="autoZero"/>
        <c:crossBetween val="midCat"/>
        <c:majorUnit val="2"/>
        <c:minorUnit val="1"/>
      </c:valAx>
      <c:valAx>
        <c:axId val="169219584"/>
        <c:scaling>
          <c:orientation val="minMax"/>
          <c:max val="7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 sz="1200"/>
                  <a:t>kg LG</a:t>
                </a:r>
              </a:p>
            </c:rich>
          </c:tx>
          <c:layout>
            <c:manualLayout>
              <c:xMode val="edge"/>
              <c:yMode val="edge"/>
              <c:x val="3.6314111921236692E-3"/>
              <c:y val="6.57617034205129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169187968"/>
        <c:crosses val="autoZero"/>
        <c:crossBetween val="midCat"/>
        <c:majorUnit val="50"/>
      </c:valAx>
    </c:plotArea>
    <c:legend>
      <c:legendPos val="t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6.2813834704453161E-2"/>
          <c:y val="0.14782970858546218"/>
          <c:w val="0.43497143337518512"/>
          <c:h val="6.2712357900600049E-2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165100</xdr:colOff>
      <xdr:row>0</xdr:row>
      <xdr:rowOff>257183</xdr:rowOff>
    </xdr:from>
    <xdr:to>
      <xdr:col>12</xdr:col>
      <xdr:colOff>112721</xdr:colOff>
      <xdr:row>0</xdr:row>
      <xdr:rowOff>704853</xdr:rowOff>
    </xdr:to>
    <xdr:sp macro="" textlink="">
      <xdr:nvSpPr>
        <xdr:cNvPr id="5" name="Textfeld 4"/>
        <xdr:cNvSpPr txBox="1"/>
      </xdr:nvSpPr>
      <xdr:spPr>
        <a:xfrm>
          <a:off x="4819650" y="257183"/>
          <a:ext cx="1928821" cy="4476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latin typeface="Arial" pitchFamily="34" charset="0"/>
              <a:cs typeface="Arial" pitchFamily="34" charset="0"/>
            </a:rPr>
            <a:t>Bayerische Landesanstalt</a:t>
          </a:r>
          <a:endParaRPr lang="de-DE" sz="1100" b="1" baseline="0">
            <a:latin typeface="Arial" pitchFamily="34" charset="0"/>
            <a:cs typeface="Arial" pitchFamily="34" charset="0"/>
          </a:endParaRPr>
        </a:p>
        <a:p>
          <a:r>
            <a:rPr lang="de-DE" sz="1100" b="1" baseline="0">
              <a:latin typeface="Arial" pitchFamily="34" charset="0"/>
              <a:cs typeface="Arial" pitchFamily="34" charset="0"/>
            </a:rPr>
            <a:t>für Landwirtschaft</a:t>
          </a:r>
          <a:endParaRPr lang="de-DE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28569</xdr:colOff>
      <xdr:row>0</xdr:row>
      <xdr:rowOff>44450</xdr:rowOff>
    </xdr:from>
    <xdr:to>
      <xdr:col>4</xdr:col>
      <xdr:colOff>111125</xdr:colOff>
      <xdr:row>0</xdr:row>
      <xdr:rowOff>881061</xdr:rowOff>
    </xdr:to>
    <xdr:sp macro="" textlink="">
      <xdr:nvSpPr>
        <xdr:cNvPr id="2" name="Textfeld 1"/>
        <xdr:cNvSpPr txBox="1"/>
      </xdr:nvSpPr>
      <xdr:spPr>
        <a:xfrm>
          <a:off x="28569" y="44450"/>
          <a:ext cx="2170119" cy="836611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latin typeface="Arial" pitchFamily="34" charset="0"/>
              <a:cs typeface="Arial" pitchFamily="34" charset="0"/>
            </a:rPr>
            <a:t>Guido Hofmann</a:t>
          </a:r>
        </a:p>
        <a:p>
          <a:r>
            <a:rPr lang="de-DE" sz="1000" b="1">
              <a:latin typeface="Arial" pitchFamily="34" charset="0"/>
              <a:cs typeface="Arial" pitchFamily="34" charset="0"/>
            </a:rPr>
            <a:t>Ökonomik</a:t>
          </a:r>
          <a:r>
            <a:rPr lang="de-DE" sz="1000" b="1" baseline="0">
              <a:latin typeface="Arial" pitchFamily="34" charset="0"/>
              <a:cs typeface="Arial" pitchFamily="34" charset="0"/>
            </a:rPr>
            <a:t> der Milchproduktion</a:t>
          </a:r>
          <a:endParaRPr lang="de-DE" sz="1000" b="1">
            <a:latin typeface="Arial" pitchFamily="34" charset="0"/>
            <a:cs typeface="Arial" pitchFamily="34" charset="0"/>
          </a:endParaRPr>
        </a:p>
        <a:p>
          <a:r>
            <a:rPr lang="de-DE" sz="900" baseline="0">
              <a:latin typeface="Arial" pitchFamily="34" charset="0"/>
              <a:cs typeface="Arial" pitchFamily="34" charset="0"/>
            </a:rPr>
            <a:t>089 / 17800 - 461</a:t>
          </a:r>
        </a:p>
        <a:p>
          <a:r>
            <a:rPr lang="de-DE" sz="900">
              <a:latin typeface="Arial" pitchFamily="34" charset="0"/>
              <a:cs typeface="Arial" pitchFamily="34" charset="0"/>
            </a:rPr>
            <a:t>guido.hofmann@lfl.bayern.de</a:t>
          </a:r>
        </a:p>
      </xdr:txBody>
    </xdr:sp>
    <xdr:clientData/>
  </xdr:twoCellAnchor>
  <xdr:twoCellAnchor>
    <xdr:from>
      <xdr:col>11</xdr:col>
      <xdr:colOff>587190</xdr:colOff>
      <xdr:row>0</xdr:row>
      <xdr:rowOff>26988</xdr:rowOff>
    </xdr:from>
    <xdr:to>
      <xdr:col>12</xdr:col>
      <xdr:colOff>869955</xdr:colOff>
      <xdr:row>0</xdr:row>
      <xdr:rowOff>871538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32390" y="26988"/>
          <a:ext cx="873315" cy="84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</xdr:colOff>
      <xdr:row>5</xdr:row>
      <xdr:rowOff>57151</xdr:rowOff>
    </xdr:from>
    <xdr:to>
      <xdr:col>13</xdr:col>
      <xdr:colOff>12700</xdr:colOff>
      <xdr:row>26</xdr:row>
      <xdr:rowOff>190500</xdr:rowOff>
    </xdr:to>
    <xdr:sp macro="" textlink="">
      <xdr:nvSpPr>
        <xdr:cNvPr id="6" name="Textfeld 5"/>
        <xdr:cNvSpPr txBox="1"/>
      </xdr:nvSpPr>
      <xdr:spPr>
        <a:xfrm>
          <a:off x="134937" y="1962151"/>
          <a:ext cx="7599363" cy="4070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Kälber bleiben im Eigentum des Abgebers. Lieferung mit 4-5 Monaten Alter.</a:t>
          </a:r>
        </a:p>
        <a:p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 Aufzuchtbetrieb bekommt eine Tagespauschale.</a:t>
          </a:r>
        </a:p>
        <a:p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Werden Aufzuchttiere nicht zurückgenommen, sondern werden vom Aufzüchter zur Schlachtung, gegeben, dann wird der Schlachterlös aufgeteilt, die Futtergeldzahlung entfällt für dieses Tier. Der Abgeber hat sein</a:t>
          </a:r>
          <a:r>
            <a:rPr lang="de-DE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Kalb verloren, dem Aufnehmer fehlt das Tagegeld. Über die Schlachterlösverteilung soll der jeweilige Schaden begrenzt werden.</a:t>
          </a:r>
          <a:endParaRPr lang="de-DE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400" b="1" i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Die Verteilung des Schlachterlöses sind als Vorschlagswerte zu verstehen. </a:t>
          </a:r>
          <a:r>
            <a:rPr lang="de-DE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Über folgende Rechenvorlage können die Verteilschlüssel überprüft und angepasst und</a:t>
          </a:r>
          <a:r>
            <a:rPr lang="de-DE" sz="14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für verschiedene Szenarien durchgespielt werden</a:t>
          </a:r>
          <a:r>
            <a:rPr lang="de-DE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Folgende Fälle sind im Vertrag geregelt:</a:t>
          </a:r>
        </a:p>
        <a:p>
          <a:pPr>
            <a:spcBef>
              <a:spcPts val="0"/>
            </a:spcBef>
            <a:spcAft>
              <a:spcPts val="600"/>
            </a:spcAft>
          </a:pPr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II 3 Kälber mit offensichtlichen Mängeln können vom Aufnehmer sofort zurückgegeben werden.</a:t>
          </a:r>
        </a:p>
        <a:p>
          <a:pPr>
            <a:spcBef>
              <a:spcPts val="0"/>
            </a:spcBef>
            <a:spcAft>
              <a:spcPts val="600"/>
            </a:spcAft>
          </a:pPr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III 3 Deckreife nicht erreicht: Rücknahme gegen Futtergeld oder zur Schlachtung. Bei Schlachtung geht der Erlös zu 40 % an den Abgeber, zu 60 % an den Aufnehmer unter Wegfall der Tagespauschale</a:t>
          </a:r>
        </a:p>
        <a:p>
          <a:pPr>
            <a:spcBef>
              <a:spcPts val="0"/>
            </a:spcBef>
            <a:spcAft>
              <a:spcPts val="600"/>
            </a:spcAft>
          </a:pPr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III 5 Nach zwei Deckversuchen nicht trächtig: Rücknahme gegen Futtergeld oder zur Schlachtung. Bei Schlachtung geht der Erlös zu 30 % an den Abgeber, zu 70 % an den Aufnehmer unter Wegfall der Tagespauschale</a:t>
          </a:r>
        </a:p>
        <a:p>
          <a:pPr>
            <a:spcBef>
              <a:spcPts val="0"/>
            </a:spcBef>
            <a:spcAft>
              <a:spcPts val="600"/>
            </a:spcAft>
          </a:pPr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IV 3 Schlachtung wegen neu auftretender Mängel: Der Erlös geht zu 50 % an den Abgeber, zu 50 % an den Aufnehmer unter Wegfall der Tagespauschale</a:t>
          </a:r>
        </a:p>
        <a:p>
          <a:pPr>
            <a:spcBef>
              <a:spcPts val="0"/>
            </a:spcBef>
            <a:spcAft>
              <a:spcPts val="600"/>
            </a:spcAft>
          </a:pPr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IV 4 Bei Notschlachtung und bei Versicherungsleistung: Innerhalb der ersten drei Monate nach Anlieferung geht der Erlös zu 100 % an den Abgeber, zu 0 % an den Aufnehmer unter Wegfall der Tagespauschale, danach erfolgt die Verteilung im Verhältnis 80 : 20</a:t>
          </a:r>
          <a:r>
            <a:rPr lang="de-DE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(siehe dazu auch unter V: Tierversicherung trägt Abgeber).</a:t>
          </a:r>
          <a:endParaRPr lang="de-DE" sz="12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60324</xdr:colOff>
      <xdr:row>84</xdr:row>
      <xdr:rowOff>158750</xdr:rowOff>
    </xdr:from>
    <xdr:to>
      <xdr:col>12</xdr:col>
      <xdr:colOff>412750</xdr:colOff>
      <xdr:row>106</xdr:row>
      <xdr:rowOff>63500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129</xdr:row>
      <xdr:rowOff>127000</xdr:rowOff>
    </xdr:from>
    <xdr:to>
      <xdr:col>12</xdr:col>
      <xdr:colOff>428626</xdr:colOff>
      <xdr:row>153</xdr:row>
      <xdr:rowOff>120650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171450</xdr:colOff>
      <xdr:row>145</xdr:row>
      <xdr:rowOff>139700</xdr:rowOff>
    </xdr:from>
    <xdr:to>
      <xdr:col>12</xdr:col>
      <xdr:colOff>273050</xdr:colOff>
      <xdr:row>149</xdr:row>
      <xdr:rowOff>114300</xdr:rowOff>
    </xdr:to>
    <xdr:sp macro="" textlink="">
      <xdr:nvSpPr>
        <xdr:cNvPr id="3" name="Textfeld 2"/>
        <xdr:cNvSpPr txBox="1"/>
      </xdr:nvSpPr>
      <xdr:spPr>
        <a:xfrm>
          <a:off x="3841750" y="26511250"/>
          <a:ext cx="3073400" cy="63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675 kg Erstkalbungsgewicht</a:t>
          </a:r>
          <a:r>
            <a:rPr lang="de-DE" sz="1100" baseline="0"/>
            <a:t> vor dem Abkalben.</a:t>
          </a:r>
        </a:p>
        <a:p>
          <a:r>
            <a:rPr lang="de-DE" sz="1100" baseline="0"/>
            <a:t>595 kg nach dem Abkalben (85 %).</a:t>
          </a:r>
        </a:p>
        <a:p>
          <a:r>
            <a:rPr lang="de-DE" sz="1100"/>
            <a:t>700 kg adulte Kuh nach dem Abkalben (100 %).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0.00545</cdr:x>
      <cdr:y>0.90879</cdr:y>
    </cdr:from>
    <cdr:to>
      <cdr:x>0.05692</cdr:x>
      <cdr:y>0.99679</cdr:y>
    </cdr:to>
    <cdr:pic>
      <cdr:nvPicPr>
        <cdr:cNvPr id="2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100" y="3595208"/>
          <a:ext cx="360000" cy="3481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0.53836</cdr:x>
      <cdr:y>0.68379</cdr:y>
    </cdr:from>
    <cdr:to>
      <cdr:x>0.97776</cdr:x>
      <cdr:y>0.8443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765550" y="2705100"/>
          <a:ext cx="3073400" cy="6350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/>
            <a:t>720 kg Erstkalbungsgewicht</a:t>
          </a:r>
          <a:r>
            <a:rPr lang="de-DE" sz="1100" baseline="0"/>
            <a:t> vor dem Abkalben.</a:t>
          </a:r>
        </a:p>
        <a:p xmlns:a="http://schemas.openxmlformats.org/drawingml/2006/main">
          <a:r>
            <a:rPr lang="de-DE" sz="1100" baseline="0"/>
            <a:t>640 kg nach dem Abkalben (85 %).</a:t>
          </a:r>
        </a:p>
        <a:p xmlns:a="http://schemas.openxmlformats.org/drawingml/2006/main">
          <a:r>
            <a:rPr lang="de-DE" sz="1100"/>
            <a:t>750 kg adulte Kuh nach dem Abkalben (100 %).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0.00363</cdr:x>
      <cdr:y>0.912</cdr:y>
    </cdr:from>
    <cdr:to>
      <cdr:x>0.0551</cdr:x>
      <cdr:y>1</cdr:y>
    </cdr:to>
    <cdr:pic>
      <cdr:nvPicPr>
        <cdr:cNvPr id="2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400" y="3607908"/>
          <a:ext cx="360000" cy="3481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6"/>
  <sheetViews>
    <sheetView showGridLines="0" tabSelected="1" zoomScaleNormal="100" zoomScaleSheetLayoutView="80" workbookViewId="0">
      <selection activeCell="M4" sqref="M4"/>
    </sheetView>
  </sheetViews>
  <sheetFormatPr baseColWidth="10" defaultRowHeight="14.5" x14ac:dyDescent="0.35"/>
  <cols>
    <col min="1" max="3" width="1.7265625" customWidth="1"/>
    <col min="4" max="4" width="33.1796875" customWidth="1"/>
    <col min="5" max="5" width="5.7265625" customWidth="1"/>
    <col min="6" max="6" width="8.453125" customWidth="1"/>
    <col min="7" max="7" width="5.7265625" customWidth="1"/>
    <col min="8" max="8" width="8.453125" customWidth="1"/>
    <col min="9" max="9" width="5.7265625" customWidth="1"/>
    <col min="10" max="10" width="8.453125" customWidth="1"/>
    <col min="11" max="11" width="5.7265625" customWidth="1"/>
    <col min="12" max="12" width="8.453125" customWidth="1"/>
    <col min="13" max="13" width="13.26953125" customWidth="1"/>
    <col min="14" max="14" width="7.1796875" customWidth="1"/>
    <col min="19" max="19" width="6" customWidth="1"/>
    <col min="20" max="20" width="6.6328125" style="60" customWidth="1"/>
    <col min="22" max="22" width="6.1796875" customWidth="1"/>
    <col min="23" max="23" width="6.90625" customWidth="1"/>
    <col min="25" max="25" width="6.26953125" customWidth="1"/>
    <col min="26" max="26" width="6.6328125" customWidth="1"/>
    <col min="27" max="27" width="10.81640625" style="50"/>
    <col min="29" max="34" width="7.1796875" customWidth="1"/>
  </cols>
  <sheetData>
    <row r="1" spans="1:27" ht="73.5" customHeight="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7" s="2" customFormat="1" ht="21" customHeight="1" x14ac:dyDescent="0.35">
      <c r="T2" s="61"/>
      <c r="AA2" s="51"/>
    </row>
    <row r="3" spans="1:27" s="2" customFormat="1" ht="20" x14ac:dyDescent="0.4">
      <c r="A3" s="3" t="s">
        <v>21</v>
      </c>
      <c r="B3" s="4"/>
      <c r="F3" s="4"/>
      <c r="H3" s="4"/>
      <c r="J3" s="4"/>
      <c r="L3" s="4"/>
      <c r="O3" s="4"/>
      <c r="T3" s="61"/>
      <c r="AA3" s="51"/>
    </row>
    <row r="4" spans="1:27" s="2" customFormat="1" ht="20" x14ac:dyDescent="0.4">
      <c r="A4" s="3" t="s">
        <v>22</v>
      </c>
      <c r="B4" s="4"/>
      <c r="F4" s="4"/>
      <c r="H4" s="4"/>
      <c r="J4" s="4"/>
      <c r="L4" s="4"/>
      <c r="O4" s="4"/>
      <c r="T4" s="61"/>
      <c r="AA4" s="51"/>
    </row>
    <row r="5" spans="1:27" s="2" customFormat="1" ht="15.5" x14ac:dyDescent="0.35">
      <c r="T5" s="61"/>
      <c r="AA5" s="51"/>
    </row>
    <row r="6" spans="1:27" s="2" customFormat="1" ht="15.5" x14ac:dyDescent="0.35">
      <c r="T6" s="61"/>
      <c r="AA6" s="51"/>
    </row>
    <row r="7" spans="1:27" s="2" customFormat="1" ht="15.5" x14ac:dyDescent="0.35">
      <c r="T7" s="61"/>
      <c r="AA7" s="51"/>
    </row>
    <row r="8" spans="1:27" s="2" customFormat="1" ht="15.5" x14ac:dyDescent="0.35">
      <c r="T8" s="61"/>
      <c r="AA8" s="51"/>
    </row>
    <row r="9" spans="1:27" s="2" customFormat="1" ht="15.5" x14ac:dyDescent="0.35">
      <c r="T9" s="61"/>
      <c r="AA9" s="51"/>
    </row>
    <row r="10" spans="1:27" s="2" customFormat="1" ht="15.5" x14ac:dyDescent="0.35">
      <c r="T10" s="61"/>
      <c r="AA10" s="51"/>
    </row>
    <row r="11" spans="1:27" s="2" customFormat="1" ht="15.5" x14ac:dyDescent="0.35">
      <c r="T11" s="61"/>
      <c r="AA11" s="51"/>
    </row>
    <row r="12" spans="1:27" s="2" customFormat="1" ht="15.5" x14ac:dyDescent="0.35">
      <c r="T12" s="61"/>
      <c r="AA12" s="51"/>
    </row>
    <row r="13" spans="1:27" s="2" customFormat="1" ht="15.5" x14ac:dyDescent="0.35">
      <c r="T13" s="61"/>
      <c r="AA13" s="51"/>
    </row>
    <row r="14" spans="1:27" s="2" customFormat="1" ht="15.5" x14ac:dyDescent="0.35">
      <c r="T14" s="61"/>
      <c r="AA14" s="51"/>
    </row>
    <row r="15" spans="1:27" s="2" customFormat="1" ht="15.5" x14ac:dyDescent="0.35">
      <c r="T15" s="61"/>
      <c r="AA15" s="51"/>
    </row>
    <row r="16" spans="1:27" s="2" customFormat="1" ht="15.5" x14ac:dyDescent="0.35">
      <c r="T16" s="61"/>
      <c r="AA16" s="51"/>
    </row>
    <row r="17" spans="1:27" s="2" customFormat="1" ht="15.5" x14ac:dyDescent="0.35">
      <c r="T17" s="61"/>
      <c r="AA17" s="51"/>
    </row>
    <row r="18" spans="1:27" s="2" customFormat="1" ht="15.5" x14ac:dyDescent="0.35">
      <c r="T18" s="61"/>
      <c r="AA18" s="51"/>
    </row>
    <row r="19" spans="1:27" s="2" customFormat="1" ht="15.5" x14ac:dyDescent="0.35">
      <c r="T19" s="61"/>
      <c r="AA19" s="51"/>
    </row>
    <row r="20" spans="1:27" s="2" customFormat="1" ht="15.5" x14ac:dyDescent="0.35">
      <c r="T20" s="61"/>
      <c r="AA20" s="51"/>
    </row>
    <row r="21" spans="1:27" s="2" customFormat="1" ht="15.5" x14ac:dyDescent="0.35">
      <c r="T21" s="61"/>
      <c r="AA21" s="51"/>
    </row>
    <row r="22" spans="1:27" s="2" customFormat="1" ht="15.5" x14ac:dyDescent="0.35">
      <c r="T22" s="61"/>
      <c r="AA22" s="51"/>
    </row>
    <row r="23" spans="1:27" s="2" customFormat="1" ht="15.5" x14ac:dyDescent="0.35">
      <c r="T23" s="61"/>
      <c r="AA23" s="51"/>
    </row>
    <row r="24" spans="1:27" s="2" customFormat="1" ht="15.5" x14ac:dyDescent="0.35">
      <c r="T24" s="61"/>
      <c r="AA24" s="51"/>
    </row>
    <row r="25" spans="1:27" s="2" customFormat="1" ht="15.5" x14ac:dyDescent="0.35">
      <c r="T25" s="61"/>
      <c r="AA25" s="51"/>
    </row>
    <row r="26" spans="1:27" s="2" customFormat="1" ht="15.5" x14ac:dyDescent="0.35">
      <c r="T26" s="61"/>
      <c r="AA26" s="51"/>
    </row>
    <row r="27" spans="1:27" s="2" customFormat="1" ht="15.5" x14ac:dyDescent="0.35">
      <c r="T27" s="61"/>
      <c r="AA27" s="51"/>
    </row>
    <row r="28" spans="1:27" s="2" customFormat="1" ht="7.5" customHeight="1" x14ac:dyDescent="0.35">
      <c r="T28" s="61"/>
      <c r="AA28" s="51"/>
    </row>
    <row r="29" spans="1:27" s="2" customFormat="1" ht="18" x14ac:dyDescent="0.4">
      <c r="A29" s="28" t="s">
        <v>0</v>
      </c>
      <c r="T29" s="61"/>
      <c r="AA29" s="51"/>
    </row>
    <row r="30" spans="1:27" s="2" customFormat="1" ht="6" customHeight="1" thickBot="1" x14ac:dyDescent="0.4">
      <c r="B30" s="4"/>
      <c r="T30" s="61"/>
      <c r="AA30" s="51"/>
    </row>
    <row r="31" spans="1:27" s="2" customFormat="1" ht="16" thickBot="1" x14ac:dyDescent="0.4">
      <c r="B31" s="4"/>
      <c r="E31" s="9" t="s">
        <v>14</v>
      </c>
      <c r="F31" s="12" t="s">
        <v>15</v>
      </c>
      <c r="T31" s="61"/>
      <c r="AA31" s="51"/>
    </row>
    <row r="32" spans="1:27" s="2" customFormat="1" ht="16" thickBot="1" x14ac:dyDescent="0.4">
      <c r="B32" s="4"/>
      <c r="E32" s="9" t="s">
        <v>12</v>
      </c>
      <c r="F32" s="8">
        <v>2</v>
      </c>
      <c r="G32" s="11"/>
      <c r="M32" s="11"/>
      <c r="T32" s="61"/>
      <c r="AA32" s="51"/>
    </row>
    <row r="33" spans="2:27" s="2" customFormat="1" ht="16" thickBot="1" x14ac:dyDescent="0.4">
      <c r="B33" s="4"/>
      <c r="E33" s="9" t="s">
        <v>13</v>
      </c>
      <c r="F33" s="10">
        <v>500</v>
      </c>
      <c r="G33" s="11"/>
      <c r="M33" s="11"/>
      <c r="T33" s="61"/>
      <c r="AA33" s="51"/>
    </row>
    <row r="34" spans="2:27" s="2" customFormat="1" ht="7.5" customHeight="1" x14ac:dyDescent="0.35">
      <c r="T34" s="61"/>
      <c r="AA34" s="51"/>
    </row>
    <row r="35" spans="2:27" s="5" customFormat="1" ht="38.15" customHeight="1" thickBot="1" x14ac:dyDescent="0.4">
      <c r="E35" s="71" t="s">
        <v>8</v>
      </c>
      <c r="F35" s="72"/>
      <c r="G35" s="71" t="s">
        <v>9</v>
      </c>
      <c r="H35" s="72"/>
      <c r="I35" s="71" t="s">
        <v>10</v>
      </c>
      <c r="J35" s="72"/>
      <c r="K35" s="71" t="s">
        <v>11</v>
      </c>
      <c r="L35" s="72"/>
      <c r="T35" s="62"/>
      <c r="AA35" s="52"/>
    </row>
    <row r="36" spans="2:27" s="6" customFormat="1" ht="13" thickBot="1" x14ac:dyDescent="0.3">
      <c r="D36" s="6" t="s">
        <v>2</v>
      </c>
      <c r="E36" s="13"/>
      <c r="F36" s="14">
        <v>4</v>
      </c>
      <c r="G36" s="13"/>
      <c r="H36" s="14">
        <v>4</v>
      </c>
      <c r="I36" s="13"/>
      <c r="J36" s="14">
        <v>4</v>
      </c>
      <c r="K36" s="13"/>
      <c r="L36" s="14">
        <v>4</v>
      </c>
      <c r="T36" s="63"/>
      <c r="AA36" s="49"/>
    </row>
    <row r="37" spans="2:27" s="6" customFormat="1" ht="13" thickBot="1" x14ac:dyDescent="0.3">
      <c r="D37" s="6" t="s">
        <v>3</v>
      </c>
      <c r="E37" s="13"/>
      <c r="F37" s="14">
        <v>18</v>
      </c>
      <c r="G37" s="13"/>
      <c r="H37" s="14">
        <v>19</v>
      </c>
      <c r="I37" s="13"/>
      <c r="J37" s="14">
        <v>12</v>
      </c>
      <c r="K37" s="13"/>
      <c r="L37" s="14">
        <v>7</v>
      </c>
      <c r="T37" s="63"/>
      <c r="AA37" s="49"/>
    </row>
    <row r="38" spans="2:27" s="6" customFormat="1" ht="12.5" x14ac:dyDescent="0.25">
      <c r="D38" s="6" t="s">
        <v>1</v>
      </c>
      <c r="E38" s="13"/>
      <c r="F38" s="15">
        <f>(F37-F36)*30.5</f>
        <v>427</v>
      </c>
      <c r="G38" s="13"/>
      <c r="H38" s="15">
        <f>(H37-H36)*30.5</f>
        <v>457.5</v>
      </c>
      <c r="I38" s="13"/>
      <c r="J38" s="15">
        <f>(J37-J36)*30.5</f>
        <v>244</v>
      </c>
      <c r="K38" s="13"/>
      <c r="L38" s="15">
        <f>(L37-L36)*30.5</f>
        <v>91.5</v>
      </c>
      <c r="T38" s="63"/>
      <c r="AA38" s="49"/>
    </row>
    <row r="39" spans="2:27" s="6" customFormat="1" ht="13" thickBot="1" x14ac:dyDescent="0.3">
      <c r="E39" s="13"/>
      <c r="F39" s="16"/>
      <c r="G39" s="13"/>
      <c r="H39" s="16"/>
      <c r="I39" s="13"/>
      <c r="J39" s="16"/>
      <c r="K39" s="13"/>
      <c r="L39" s="16"/>
      <c r="T39" s="63"/>
      <c r="AA39" s="49"/>
    </row>
    <row r="40" spans="2:27" s="6" customFormat="1" ht="13" thickBot="1" x14ac:dyDescent="0.3">
      <c r="D40" s="6" t="s">
        <v>17</v>
      </c>
      <c r="E40" s="13"/>
      <c r="F40" s="14">
        <v>380</v>
      </c>
      <c r="G40" s="13"/>
      <c r="H40" s="14">
        <v>430</v>
      </c>
      <c r="I40" s="13"/>
      <c r="J40" s="14">
        <v>325</v>
      </c>
      <c r="K40" s="13"/>
      <c r="L40" s="14">
        <v>200</v>
      </c>
      <c r="T40" s="63"/>
      <c r="AA40" s="49"/>
    </row>
    <row r="41" spans="2:27" s="6" customFormat="1" ht="13" thickBot="1" x14ac:dyDescent="0.3">
      <c r="D41" s="6" t="s">
        <v>16</v>
      </c>
      <c r="E41" s="13"/>
      <c r="F41" s="24">
        <v>0.55000000000000004</v>
      </c>
      <c r="G41" s="13"/>
      <c r="H41" s="24">
        <v>0.55000000000000004</v>
      </c>
      <c r="I41" s="13"/>
      <c r="J41" s="24">
        <v>0.55000000000000004</v>
      </c>
      <c r="K41" s="13"/>
      <c r="L41" s="24">
        <v>0.55000000000000004</v>
      </c>
      <c r="T41" s="63"/>
      <c r="AA41" s="49"/>
    </row>
    <row r="42" spans="2:27" s="6" customFormat="1" ht="13" thickBot="1" x14ac:dyDescent="0.3">
      <c r="D42" s="6" t="s">
        <v>18</v>
      </c>
      <c r="E42" s="13"/>
      <c r="F42" s="17">
        <v>3.8</v>
      </c>
      <c r="G42" s="13"/>
      <c r="H42" s="17">
        <v>3.8</v>
      </c>
      <c r="I42" s="13"/>
      <c r="J42" s="17">
        <v>4</v>
      </c>
      <c r="K42" s="13"/>
      <c r="L42" s="17">
        <v>2</v>
      </c>
      <c r="T42" s="63"/>
      <c r="AA42" s="49"/>
    </row>
    <row r="43" spans="2:27" s="6" customFormat="1" ht="12.5" x14ac:dyDescent="0.25">
      <c r="D43" s="6" t="s">
        <v>19</v>
      </c>
      <c r="E43" s="22"/>
      <c r="F43" s="23">
        <f>+F40*F41*F42</f>
        <v>794.2</v>
      </c>
      <c r="G43" s="22"/>
      <c r="H43" s="23">
        <f>+H40*H41*H42</f>
        <v>898.7</v>
      </c>
      <c r="I43" s="22"/>
      <c r="J43" s="23">
        <f>+J40*J41*J42</f>
        <v>715.00000000000011</v>
      </c>
      <c r="K43" s="22"/>
      <c r="L43" s="23">
        <f>+L40*L41*L42</f>
        <v>220.00000000000003</v>
      </c>
      <c r="T43" s="63"/>
      <c r="AA43" s="49"/>
    </row>
    <row r="44" spans="2:27" s="6" customFormat="1" ht="8.5" customHeight="1" x14ac:dyDescent="0.25">
      <c r="T44" s="63"/>
      <c r="AA44" s="49"/>
    </row>
    <row r="45" spans="2:27" s="29" customFormat="1" ht="15.5" x14ac:dyDescent="0.35">
      <c r="B45" s="29" t="s">
        <v>6</v>
      </c>
      <c r="E45" s="30"/>
      <c r="F45" s="30"/>
      <c r="G45" s="30"/>
      <c r="H45" s="30"/>
      <c r="I45" s="30"/>
      <c r="J45" s="30"/>
      <c r="K45" s="30"/>
      <c r="L45" s="30"/>
      <c r="T45" s="64"/>
      <c r="AA45" s="53"/>
    </row>
    <row r="46" spans="2:27" s="6" customFormat="1" ht="12.5" x14ac:dyDescent="0.25">
      <c r="C46" s="6" t="s">
        <v>43</v>
      </c>
      <c r="E46" s="7"/>
      <c r="F46" s="7"/>
      <c r="G46" s="7"/>
      <c r="H46" s="7"/>
      <c r="I46" s="7"/>
      <c r="J46" s="7"/>
      <c r="K46" s="7"/>
      <c r="L46" s="7"/>
      <c r="T46" s="63"/>
      <c r="AA46" s="49"/>
    </row>
    <row r="47" spans="2:27" s="6" customFormat="1" ht="7.5" customHeight="1" x14ac:dyDescent="0.25">
      <c r="E47" s="7"/>
      <c r="F47" s="7"/>
      <c r="G47" s="7"/>
      <c r="H47" s="7"/>
      <c r="I47" s="7"/>
      <c r="J47" s="7"/>
      <c r="K47" s="7"/>
      <c r="L47" s="7"/>
      <c r="T47" s="63"/>
      <c r="AA47" s="49"/>
    </row>
    <row r="48" spans="2:27" s="6" customFormat="1" ht="13" x14ac:dyDescent="0.3">
      <c r="D48" s="35" t="s">
        <v>20</v>
      </c>
      <c r="E48" s="45">
        <v>0.5</v>
      </c>
      <c r="F48" s="36">
        <f>+F43*$E$48</f>
        <v>397.1</v>
      </c>
      <c r="G48" s="45">
        <v>0.3</v>
      </c>
      <c r="H48" s="36">
        <f>+H43*$G$48</f>
        <v>269.61</v>
      </c>
      <c r="I48" s="45">
        <v>0.5</v>
      </c>
      <c r="J48" s="36">
        <f>+J43*$I$48</f>
        <v>357.50000000000006</v>
      </c>
      <c r="K48" s="45">
        <v>1</v>
      </c>
      <c r="L48" s="36">
        <f>+L43*$K$48</f>
        <v>220.00000000000003</v>
      </c>
      <c r="T48" s="63"/>
      <c r="AA48" s="49"/>
    </row>
    <row r="49" spans="1:29" s="6" customFormat="1" ht="12.5" x14ac:dyDescent="0.25">
      <c r="D49" s="13" t="s">
        <v>25</v>
      </c>
      <c r="E49" s="31"/>
      <c r="F49" s="15">
        <v>500</v>
      </c>
      <c r="G49" s="31"/>
      <c r="H49" s="15">
        <f>+F49</f>
        <v>500</v>
      </c>
      <c r="I49" s="31"/>
      <c r="J49" s="15">
        <f>+F49</f>
        <v>500</v>
      </c>
      <c r="K49" s="31"/>
      <c r="L49" s="15">
        <f>+F49</f>
        <v>500</v>
      </c>
      <c r="T49" s="63"/>
      <c r="AA49" s="49"/>
    </row>
    <row r="50" spans="1:29" s="6" customFormat="1" ht="13" thickBot="1" x14ac:dyDescent="0.3">
      <c r="D50" s="32" t="s">
        <v>24</v>
      </c>
      <c r="E50" s="33"/>
      <c r="F50" s="34">
        <v>20</v>
      </c>
      <c r="G50" s="33"/>
      <c r="H50" s="34">
        <f>+F50</f>
        <v>20</v>
      </c>
      <c r="I50" s="33"/>
      <c r="J50" s="34">
        <f>+F50</f>
        <v>20</v>
      </c>
      <c r="K50" s="33"/>
      <c r="L50" s="34">
        <f>+F50</f>
        <v>20</v>
      </c>
      <c r="T50" s="63"/>
      <c r="AA50" s="49"/>
    </row>
    <row r="51" spans="1:29" s="25" customFormat="1" ht="26.15" customHeight="1" x14ac:dyDescent="0.35">
      <c r="D51" s="26" t="s">
        <v>7</v>
      </c>
      <c r="E51" s="26"/>
      <c r="F51" s="27">
        <f>+F48-F49-F50</f>
        <v>-122.89999999999998</v>
      </c>
      <c r="G51" s="26"/>
      <c r="H51" s="27">
        <f>+H48-H49-H50</f>
        <v>-250.39</v>
      </c>
      <c r="I51" s="26"/>
      <c r="J51" s="27">
        <f>+J48-J49-J50</f>
        <v>-162.49999999999994</v>
      </c>
      <c r="K51" s="26"/>
      <c r="L51" s="27">
        <f>+L48-L49-L50</f>
        <v>-300</v>
      </c>
      <c r="T51" s="65"/>
      <c r="AA51" s="54"/>
    </row>
    <row r="52" spans="1:29" s="6" customFormat="1" ht="7.5" customHeight="1" x14ac:dyDescent="0.25">
      <c r="T52" s="63"/>
      <c r="AA52" s="49"/>
    </row>
    <row r="53" spans="1:29" s="29" customFormat="1" ht="15.5" x14ac:dyDescent="0.35">
      <c r="B53" s="29" t="s">
        <v>23</v>
      </c>
      <c r="F53" s="30"/>
      <c r="G53" s="30"/>
      <c r="H53" s="30"/>
      <c r="I53" s="30"/>
      <c r="J53" s="30"/>
      <c r="K53" s="30"/>
      <c r="L53" s="30"/>
      <c r="T53" s="64"/>
      <c r="AA53" s="53"/>
    </row>
    <row r="54" spans="1:29" s="6" customFormat="1" ht="12.5" x14ac:dyDescent="0.25">
      <c r="C54" s="6" t="s">
        <v>41</v>
      </c>
      <c r="E54" s="7"/>
      <c r="F54" s="7"/>
      <c r="G54" s="7"/>
      <c r="H54" s="7"/>
      <c r="I54" s="7"/>
      <c r="J54" s="7"/>
      <c r="K54" s="7"/>
      <c r="L54" s="7"/>
      <c r="T54" s="63"/>
      <c r="AA54" s="49"/>
    </row>
    <row r="55" spans="1:29" s="6" customFormat="1" ht="12.5" x14ac:dyDescent="0.25">
      <c r="C55" s="6" t="s">
        <v>42</v>
      </c>
      <c r="E55" s="7"/>
      <c r="F55" s="7"/>
      <c r="G55" s="7"/>
      <c r="H55" s="7"/>
      <c r="I55" s="7"/>
      <c r="J55" s="7"/>
      <c r="K55" s="7"/>
      <c r="L55" s="7"/>
      <c r="T55" s="63"/>
      <c r="AA55" s="49"/>
    </row>
    <row r="56" spans="1:29" s="6" customFormat="1" ht="7.5" customHeight="1" x14ac:dyDescent="0.25">
      <c r="E56" s="7"/>
      <c r="F56" s="7"/>
      <c r="G56" s="7"/>
      <c r="H56" s="7"/>
      <c r="I56" s="7"/>
      <c r="J56" s="7"/>
      <c r="K56" s="7"/>
      <c r="L56" s="7"/>
      <c r="T56" s="63"/>
      <c r="AA56" s="49"/>
    </row>
    <row r="57" spans="1:29" s="6" customFormat="1" ht="13.5" thickBot="1" x14ac:dyDescent="0.35">
      <c r="D57" s="40" t="s">
        <v>4</v>
      </c>
      <c r="E57" s="45">
        <f>100%-E48</f>
        <v>0.5</v>
      </c>
      <c r="F57" s="41">
        <f>+F43*$E$57</f>
        <v>397.1</v>
      </c>
      <c r="G57" s="45">
        <f>100%-G48</f>
        <v>0.7</v>
      </c>
      <c r="H57" s="41">
        <f>+H43*$G$57</f>
        <v>629.09</v>
      </c>
      <c r="I57" s="45">
        <f>100%-I48</f>
        <v>0.5</v>
      </c>
      <c r="J57" s="41">
        <f>+J43*$I$57</f>
        <v>357.50000000000006</v>
      </c>
      <c r="K57" s="45">
        <f>100%-K48</f>
        <v>0</v>
      </c>
      <c r="L57" s="41">
        <f>+L43*$K$57</f>
        <v>0</v>
      </c>
      <c r="T57" s="63"/>
      <c r="AA57" s="49"/>
    </row>
    <row r="58" spans="1:29" s="6" customFormat="1" ht="13" thickBot="1" x14ac:dyDescent="0.3">
      <c r="D58" s="20" t="s">
        <v>26</v>
      </c>
      <c r="E58" s="20"/>
      <c r="F58" s="21">
        <f>$F$32*F38</f>
        <v>854</v>
      </c>
      <c r="G58" s="20"/>
      <c r="H58" s="21">
        <f>$F$32*H38</f>
        <v>915</v>
      </c>
      <c r="I58" s="20"/>
      <c r="J58" s="21">
        <f>$F$32*J38</f>
        <v>488</v>
      </c>
      <c r="K58" s="20"/>
      <c r="L58" s="21">
        <f>$F$32*L38</f>
        <v>183</v>
      </c>
      <c r="T58" s="63"/>
      <c r="AA58" s="49"/>
    </row>
    <row r="59" spans="1:29" s="6" customFormat="1" ht="12.5" x14ac:dyDescent="0.25">
      <c r="D59" s="22" t="s">
        <v>27</v>
      </c>
      <c r="E59" s="22"/>
      <c r="F59" s="42">
        <v>20</v>
      </c>
      <c r="G59" s="43"/>
      <c r="H59" s="42">
        <v>80</v>
      </c>
      <c r="I59" s="43"/>
      <c r="J59" s="42">
        <f>+F59</f>
        <v>20</v>
      </c>
      <c r="K59" s="43"/>
      <c r="L59" s="44">
        <v>10</v>
      </c>
      <c r="T59" s="63"/>
      <c r="AA59" s="49"/>
    </row>
    <row r="60" spans="1:29" s="25" customFormat="1" ht="26.15" customHeight="1" thickBot="1" x14ac:dyDescent="0.4">
      <c r="D60" s="37" t="s">
        <v>7</v>
      </c>
      <c r="E60" s="38"/>
      <c r="F60" s="39">
        <f>+F57-F58-F59</f>
        <v>-476.9</v>
      </c>
      <c r="G60" s="38"/>
      <c r="H60" s="39">
        <f>+H57-H58-H59</f>
        <v>-365.90999999999997</v>
      </c>
      <c r="I60" s="38"/>
      <c r="J60" s="39">
        <f>+J57-J58-J59</f>
        <v>-150.49999999999994</v>
      </c>
      <c r="K60" s="38"/>
      <c r="L60" s="39">
        <f>+L57-L58-L59</f>
        <v>-193</v>
      </c>
      <c r="T60" s="65"/>
      <c r="AA60" s="54"/>
    </row>
    <row r="61" spans="1:29" s="6" customFormat="1" ht="19.5" customHeight="1" x14ac:dyDescent="0.25">
      <c r="D61" s="18" t="s">
        <v>5</v>
      </c>
      <c r="E61" s="18"/>
      <c r="F61" s="19">
        <f>+F60/F38</f>
        <v>-1.1168618266978922</v>
      </c>
      <c r="G61" s="18"/>
      <c r="H61" s="19">
        <f>+H60/H38</f>
        <v>-0.79980327868852452</v>
      </c>
      <c r="I61" s="18"/>
      <c r="J61" s="19">
        <f>+J60/J38</f>
        <v>-0.61680327868852436</v>
      </c>
      <c r="K61" s="18"/>
      <c r="L61" s="19">
        <f>+L60/L38</f>
        <v>-2.1092896174863389</v>
      </c>
      <c r="M61" s="7"/>
      <c r="T61" s="63"/>
      <c r="AA61" s="49"/>
    </row>
    <row r="62" spans="1:29" s="6" customFormat="1" ht="12.5" x14ac:dyDescent="0.25">
      <c r="M62" s="7"/>
      <c r="T62" s="63"/>
      <c r="AA62" s="49"/>
    </row>
    <row r="63" spans="1:29" s="67" customFormat="1" ht="18" x14ac:dyDescent="0.4">
      <c r="A63" s="67" t="s">
        <v>51</v>
      </c>
      <c r="B63" s="28"/>
      <c r="M63" s="7"/>
      <c r="N63" s="6"/>
      <c r="O63" s="6"/>
      <c r="P63" s="6"/>
      <c r="Q63" s="6"/>
      <c r="R63" s="6"/>
      <c r="S63" s="6"/>
      <c r="T63" s="63"/>
      <c r="U63" s="6"/>
      <c r="V63" s="6"/>
      <c r="W63" s="6"/>
      <c r="X63" s="6"/>
      <c r="Y63" s="6"/>
      <c r="Z63" s="6"/>
      <c r="AA63" s="49"/>
      <c r="AB63" s="6"/>
      <c r="AC63" s="6"/>
    </row>
    <row r="64" spans="1:29" ht="7.5" customHeight="1" x14ac:dyDescent="0.35">
      <c r="M64" s="7"/>
      <c r="N64" s="6"/>
      <c r="O64" s="6"/>
      <c r="P64" s="6"/>
      <c r="Q64" s="6"/>
      <c r="R64" s="6"/>
      <c r="S64" s="6"/>
      <c r="T64" s="63"/>
      <c r="U64" s="6"/>
      <c r="V64" s="6"/>
      <c r="W64" s="6"/>
      <c r="X64" s="6"/>
      <c r="Y64" s="6"/>
      <c r="Z64" s="6"/>
      <c r="AA64" s="49"/>
      <c r="AB64" s="6"/>
      <c r="AC64" s="6"/>
    </row>
    <row r="65" spans="1:29" x14ac:dyDescent="0.35">
      <c r="B65" t="s">
        <v>47</v>
      </c>
      <c r="J65">
        <v>750</v>
      </c>
      <c r="K65" t="s">
        <v>48</v>
      </c>
      <c r="M65" s="7"/>
      <c r="N65" s="6"/>
      <c r="O65" s="6"/>
      <c r="P65" s="6"/>
      <c r="Q65" s="6"/>
      <c r="R65" s="6"/>
      <c r="S65" s="6"/>
      <c r="T65" s="63"/>
      <c r="U65" s="6"/>
      <c r="V65" s="6"/>
      <c r="W65" s="6"/>
      <c r="X65" s="6"/>
      <c r="Y65" s="6"/>
      <c r="Z65" s="6"/>
      <c r="AA65" s="49"/>
      <c r="AB65" s="6"/>
      <c r="AC65" s="6"/>
    </row>
    <row r="66" spans="1:29" x14ac:dyDescent="0.35">
      <c r="B66" t="s">
        <v>49</v>
      </c>
      <c r="I66" s="70">
        <v>0.85</v>
      </c>
      <c r="J66">
        <v>640</v>
      </c>
      <c r="K66" t="s">
        <v>48</v>
      </c>
      <c r="M66" s="7"/>
      <c r="N66" s="6"/>
      <c r="O66" s="6"/>
      <c r="P66" s="6"/>
      <c r="Q66" s="6"/>
      <c r="R66" s="6"/>
      <c r="S66" s="6"/>
      <c r="T66" s="63"/>
      <c r="U66" s="6"/>
      <c r="V66" s="6"/>
      <c r="W66" s="6"/>
      <c r="X66" s="6"/>
      <c r="Y66" s="6"/>
      <c r="Z66" s="6"/>
      <c r="AA66" s="49"/>
      <c r="AB66" s="6"/>
      <c r="AC66" s="6"/>
    </row>
    <row r="67" spans="1:29" x14ac:dyDescent="0.35">
      <c r="B67" t="s">
        <v>50</v>
      </c>
      <c r="E67" s="70"/>
      <c r="J67">
        <f>+J66+80</f>
        <v>720</v>
      </c>
      <c r="K67" t="s">
        <v>48</v>
      </c>
      <c r="M67" s="7"/>
      <c r="N67" s="6"/>
      <c r="O67" s="6"/>
      <c r="P67" s="6"/>
      <c r="Q67" s="6"/>
      <c r="R67" s="6"/>
      <c r="S67" s="6"/>
      <c r="T67" s="63"/>
      <c r="U67" s="6"/>
      <c r="V67" s="6"/>
      <c r="W67" s="6"/>
      <c r="X67" s="6"/>
      <c r="Y67" s="6"/>
      <c r="Z67" s="6"/>
      <c r="AA67" s="49"/>
      <c r="AB67" s="6"/>
      <c r="AC67" s="6"/>
    </row>
    <row r="68" spans="1:29" s="6" customFormat="1" ht="8.5" customHeight="1" x14ac:dyDescent="0.25">
      <c r="M68" s="7"/>
      <c r="T68" s="63"/>
      <c r="AA68" s="49"/>
    </row>
    <row r="69" spans="1:29" s="6" customFormat="1" ht="12.5" x14ac:dyDescent="0.25">
      <c r="B69" s="59"/>
      <c r="G69" s="74" t="s">
        <v>32</v>
      </c>
      <c r="H69" s="75"/>
      <c r="I69" s="75"/>
      <c r="J69" s="74" t="s">
        <v>33</v>
      </c>
      <c r="K69" s="75"/>
      <c r="L69" s="75"/>
      <c r="M69" s="7"/>
      <c r="T69" s="63"/>
      <c r="AA69" s="49"/>
    </row>
    <row r="70" spans="1:29" s="6" customFormat="1" ht="12.5" x14ac:dyDescent="0.25">
      <c r="B70" s="59"/>
      <c r="F70" s="46"/>
      <c r="G70" s="76" t="s">
        <v>38</v>
      </c>
      <c r="H70" s="77" t="s">
        <v>39</v>
      </c>
      <c r="I70" s="77" t="s">
        <v>40</v>
      </c>
      <c r="J70" s="76" t="s">
        <v>38</v>
      </c>
      <c r="K70" s="77" t="s">
        <v>39</v>
      </c>
      <c r="L70" s="77" t="s">
        <v>40</v>
      </c>
      <c r="M70" s="7"/>
      <c r="T70" s="63"/>
      <c r="AA70" s="49"/>
    </row>
    <row r="71" spans="1:29" s="6" customFormat="1" ht="12.5" x14ac:dyDescent="0.25">
      <c r="A71" s="85"/>
      <c r="B71" s="84"/>
      <c r="C71" s="85"/>
      <c r="D71" s="85"/>
      <c r="E71" s="85"/>
      <c r="F71" s="73" t="s">
        <v>44</v>
      </c>
      <c r="G71" s="78" t="s">
        <v>28</v>
      </c>
      <c r="H71" s="73" t="s">
        <v>28</v>
      </c>
      <c r="I71" s="73" t="s">
        <v>28</v>
      </c>
      <c r="J71" s="78" t="s">
        <v>34</v>
      </c>
      <c r="K71" s="73" t="s">
        <v>34</v>
      </c>
      <c r="L71" s="73" t="s">
        <v>34</v>
      </c>
      <c r="M71" s="7"/>
      <c r="T71" s="63"/>
      <c r="AA71" s="49"/>
    </row>
    <row r="72" spans="1:29" s="6" customFormat="1" ht="12.5" x14ac:dyDescent="0.25">
      <c r="E72" s="57" t="s">
        <v>53</v>
      </c>
      <c r="F72" s="46">
        <v>0</v>
      </c>
      <c r="G72" s="79">
        <v>40</v>
      </c>
      <c r="H72" s="80">
        <v>40</v>
      </c>
      <c r="I72" s="80">
        <v>40</v>
      </c>
      <c r="J72" s="81"/>
      <c r="K72" s="82"/>
      <c r="L72" s="82"/>
      <c r="M72" s="7"/>
      <c r="T72" s="63"/>
      <c r="AA72" s="49"/>
    </row>
    <row r="73" spans="1:29" s="6" customFormat="1" ht="12.5" x14ac:dyDescent="0.25">
      <c r="E73" s="48"/>
      <c r="F73" s="46">
        <v>4</v>
      </c>
      <c r="G73" s="79">
        <v>155</v>
      </c>
      <c r="H73" s="80">
        <v>145</v>
      </c>
      <c r="I73" s="80">
        <v>135</v>
      </c>
      <c r="J73" s="81">
        <v>942.62295081967216</v>
      </c>
      <c r="K73" s="82">
        <v>860.65573770491801</v>
      </c>
      <c r="L73" s="82">
        <v>778.68852459016387</v>
      </c>
      <c r="M73" s="7"/>
      <c r="T73" s="63"/>
      <c r="AA73" s="49"/>
    </row>
    <row r="74" spans="1:29" s="6" customFormat="1" ht="12.5" x14ac:dyDescent="0.25">
      <c r="E74" s="48"/>
      <c r="F74" s="46">
        <v>6</v>
      </c>
      <c r="G74" s="79">
        <v>205</v>
      </c>
      <c r="H74" s="80">
        <v>195</v>
      </c>
      <c r="I74" s="80">
        <v>180</v>
      </c>
      <c r="J74" s="81">
        <v>819.67213114754099</v>
      </c>
      <c r="K74" s="82">
        <v>819.67213114754099</v>
      </c>
      <c r="L74" s="82">
        <v>737.70491803278696</v>
      </c>
      <c r="M74" s="7"/>
      <c r="T74" s="63"/>
      <c r="AA74" s="49"/>
    </row>
    <row r="75" spans="1:29" s="6" customFormat="1" ht="12.5" x14ac:dyDescent="0.25">
      <c r="E75" s="48"/>
      <c r="F75" s="46">
        <v>12</v>
      </c>
      <c r="G75" s="79">
        <v>355</v>
      </c>
      <c r="H75" s="80">
        <v>325</v>
      </c>
      <c r="I75" s="80">
        <v>295</v>
      </c>
      <c r="J75" s="81">
        <v>819.67213114754099</v>
      </c>
      <c r="K75" s="82">
        <v>710.38251366120221</v>
      </c>
      <c r="L75" s="82">
        <v>628.41530054644807</v>
      </c>
      <c r="M75" s="7"/>
      <c r="T75" s="63"/>
      <c r="AA75" s="49"/>
    </row>
    <row r="76" spans="1:29" s="6" customFormat="1" ht="12.5" x14ac:dyDescent="0.25">
      <c r="E76" s="57" t="s">
        <v>45</v>
      </c>
      <c r="F76" s="46">
        <v>17</v>
      </c>
      <c r="G76" s="79">
        <v>470</v>
      </c>
      <c r="H76" s="80"/>
      <c r="I76" s="80"/>
      <c r="J76" s="81">
        <v>754.09836065573768</v>
      </c>
      <c r="K76" s="82"/>
      <c r="L76" s="82"/>
      <c r="M76" s="7"/>
      <c r="T76" s="63"/>
      <c r="AA76" s="49"/>
    </row>
    <row r="77" spans="1:29" s="6" customFormat="1" ht="12.5" x14ac:dyDescent="0.25">
      <c r="E77" s="57" t="s">
        <v>45</v>
      </c>
      <c r="F77" s="46">
        <v>20</v>
      </c>
      <c r="G77" s="79"/>
      <c r="H77" s="80">
        <v>490</v>
      </c>
      <c r="I77" s="80"/>
      <c r="J77" s="81"/>
      <c r="K77" s="82">
        <v>676.22950819672133</v>
      </c>
      <c r="L77" s="82"/>
      <c r="M77" s="7"/>
      <c r="T77" s="63"/>
      <c r="AA77" s="49"/>
    </row>
    <row r="78" spans="1:29" s="6" customFormat="1" ht="12.5" x14ac:dyDescent="0.25">
      <c r="E78" s="57" t="s">
        <v>45</v>
      </c>
      <c r="F78" s="46">
        <v>23</v>
      </c>
      <c r="G78" s="79"/>
      <c r="H78" s="80"/>
      <c r="I78" s="80">
        <v>510</v>
      </c>
      <c r="J78" s="81"/>
      <c r="K78" s="82"/>
      <c r="L78" s="82">
        <v>640.83457526080474</v>
      </c>
      <c r="M78" s="7"/>
      <c r="T78" s="63"/>
      <c r="AA78" s="49"/>
    </row>
    <row r="79" spans="1:29" s="6" customFormat="1" ht="12.5" x14ac:dyDescent="0.25">
      <c r="E79" s="57" t="s">
        <v>46</v>
      </c>
      <c r="F79" s="46">
        <v>24</v>
      </c>
      <c r="G79" s="79">
        <v>660</v>
      </c>
      <c r="H79" s="80"/>
      <c r="I79" s="80"/>
      <c r="J79" s="81">
        <v>889.92974238875877</v>
      </c>
      <c r="K79" s="82"/>
      <c r="L79" s="82"/>
      <c r="M79" s="7"/>
      <c r="T79" s="63"/>
      <c r="AA79" s="49"/>
    </row>
    <row r="80" spans="1:29" s="6" customFormat="1" ht="12.5" x14ac:dyDescent="0.25">
      <c r="E80" s="57" t="s">
        <v>46</v>
      </c>
      <c r="F80" s="46">
        <v>27</v>
      </c>
      <c r="G80" s="79"/>
      <c r="H80" s="80">
        <v>660</v>
      </c>
      <c r="I80" s="80"/>
      <c r="J80" s="81"/>
      <c r="K80" s="82">
        <v>796.25292740046837</v>
      </c>
      <c r="L80" s="82"/>
      <c r="M80" s="7"/>
      <c r="T80" s="63"/>
      <c r="AA80" s="49"/>
    </row>
    <row r="81" spans="1:29" s="6" customFormat="1" ht="12.5" x14ac:dyDescent="0.25">
      <c r="E81" s="57" t="s">
        <v>46</v>
      </c>
      <c r="F81" s="46">
        <v>30</v>
      </c>
      <c r="G81" s="79"/>
      <c r="H81" s="80"/>
      <c r="I81" s="80">
        <v>660</v>
      </c>
      <c r="J81" s="81"/>
      <c r="K81" s="82"/>
      <c r="L81" s="82">
        <v>702.57611241217796</v>
      </c>
      <c r="M81" s="7"/>
      <c r="T81" s="63"/>
      <c r="AA81" s="49"/>
    </row>
    <row r="82" spans="1:29" s="6" customFormat="1" ht="12.5" x14ac:dyDescent="0.25">
      <c r="A82" s="47"/>
      <c r="E82" s="57" t="s">
        <v>35</v>
      </c>
      <c r="F82" s="46">
        <v>26</v>
      </c>
      <c r="G82" s="79">
        <v>720</v>
      </c>
      <c r="H82" s="80"/>
      <c r="I82" s="80"/>
      <c r="J82" s="81">
        <v>983.60655737704917</v>
      </c>
      <c r="K82" s="82"/>
      <c r="L82" s="82"/>
      <c r="M82" s="7"/>
      <c r="T82" s="63"/>
      <c r="AA82" s="49"/>
    </row>
    <row r="83" spans="1:29" s="6" customFormat="1" ht="12.5" x14ac:dyDescent="0.25">
      <c r="A83" s="47"/>
      <c r="E83" s="57" t="s">
        <v>36</v>
      </c>
      <c r="F83" s="46">
        <v>29</v>
      </c>
      <c r="G83" s="79"/>
      <c r="H83" s="80">
        <v>720</v>
      </c>
      <c r="I83" s="80"/>
      <c r="J83" s="81"/>
      <c r="K83" s="82">
        <v>983.60655737704917</v>
      </c>
      <c r="L83" s="82"/>
      <c r="M83" s="7"/>
      <c r="T83" s="63"/>
      <c r="AA83" s="49"/>
    </row>
    <row r="84" spans="1:29" s="6" customFormat="1" ht="12.5" x14ac:dyDescent="0.25">
      <c r="A84" s="47"/>
      <c r="E84" s="57" t="s">
        <v>37</v>
      </c>
      <c r="F84" s="46">
        <v>32</v>
      </c>
      <c r="G84" s="79"/>
      <c r="H84" s="80"/>
      <c r="I84" s="80">
        <v>720</v>
      </c>
      <c r="J84" s="81"/>
      <c r="K84" s="82"/>
      <c r="L84" s="82">
        <v>983.60655737704917</v>
      </c>
      <c r="M84" s="7"/>
      <c r="T84" s="63"/>
      <c r="AA84" s="49"/>
    </row>
    <row r="85" spans="1:29" x14ac:dyDescent="0.35">
      <c r="M85" s="7"/>
      <c r="N85" s="6"/>
      <c r="O85" s="6"/>
      <c r="P85" s="6"/>
      <c r="Q85" s="6"/>
      <c r="R85" s="6"/>
      <c r="S85" s="6"/>
      <c r="T85" s="63"/>
      <c r="U85" s="6"/>
      <c r="V85" s="6"/>
      <c r="W85" s="6"/>
      <c r="X85" s="6"/>
      <c r="Y85" s="6"/>
      <c r="Z85" s="6"/>
      <c r="AA85" s="49"/>
      <c r="AB85" s="6"/>
      <c r="AC85" s="6"/>
    </row>
    <row r="86" spans="1:29" x14ac:dyDescent="0.35">
      <c r="M86" s="7"/>
      <c r="N86" s="6"/>
      <c r="O86" s="6"/>
      <c r="P86" s="6"/>
      <c r="Q86" s="6"/>
      <c r="R86" s="6"/>
      <c r="S86" s="6"/>
      <c r="T86" s="63"/>
      <c r="U86" s="6"/>
      <c r="V86" s="6"/>
      <c r="W86" s="6"/>
      <c r="X86" s="6"/>
      <c r="Y86" s="6"/>
      <c r="Z86" s="6"/>
      <c r="AA86" s="49"/>
      <c r="AB86" s="6"/>
      <c r="AC86" s="6"/>
    </row>
    <row r="87" spans="1:29" x14ac:dyDescent="0.35">
      <c r="M87" s="7"/>
      <c r="N87" s="6"/>
      <c r="O87" s="6"/>
      <c r="P87" s="6"/>
      <c r="Q87" s="6"/>
      <c r="R87" s="6"/>
      <c r="S87" s="6"/>
      <c r="T87" s="63"/>
      <c r="U87" s="6"/>
      <c r="V87" s="6"/>
      <c r="W87" s="6"/>
      <c r="X87" s="6"/>
      <c r="Y87" s="6"/>
      <c r="Z87" s="6"/>
      <c r="AA87" s="49"/>
      <c r="AB87" s="6"/>
      <c r="AC87" s="6"/>
    </row>
    <row r="88" spans="1:29" x14ac:dyDescent="0.35">
      <c r="M88" s="7"/>
      <c r="N88" s="6"/>
      <c r="O88" s="6"/>
      <c r="P88" s="6"/>
      <c r="Q88" s="6"/>
      <c r="R88" s="6"/>
      <c r="S88" s="6"/>
      <c r="T88" s="63"/>
      <c r="U88" s="6"/>
      <c r="V88" s="6"/>
      <c r="W88" s="6"/>
      <c r="X88" s="6"/>
      <c r="Y88" s="6"/>
      <c r="Z88" s="6"/>
      <c r="AA88" s="49"/>
      <c r="AB88" s="6"/>
      <c r="AC88" s="6"/>
    </row>
    <row r="89" spans="1:29" x14ac:dyDescent="0.35">
      <c r="M89" s="7"/>
      <c r="N89" s="6"/>
      <c r="O89" s="6"/>
      <c r="P89" s="6"/>
      <c r="Q89" s="6"/>
      <c r="R89" s="6"/>
      <c r="S89" s="6"/>
      <c r="T89" s="63"/>
      <c r="U89" s="6"/>
      <c r="V89" s="6"/>
      <c r="W89" s="6"/>
      <c r="X89" s="6"/>
      <c r="Y89" s="6"/>
      <c r="Z89" s="6"/>
      <c r="AA89" s="49"/>
      <c r="AB89" s="6"/>
      <c r="AC89" s="6"/>
    </row>
    <row r="90" spans="1:29" x14ac:dyDescent="0.35">
      <c r="M90" s="7"/>
      <c r="N90" s="6"/>
      <c r="O90" s="6"/>
      <c r="P90" s="6"/>
      <c r="Q90" s="6"/>
      <c r="R90" s="6"/>
      <c r="S90" s="6"/>
      <c r="T90" s="63"/>
      <c r="U90" s="6"/>
      <c r="V90" s="6"/>
      <c r="W90" s="6"/>
      <c r="X90" s="6"/>
      <c r="Y90" s="6"/>
      <c r="Z90" s="6"/>
      <c r="AA90" s="49"/>
      <c r="AB90" s="6"/>
      <c r="AC90" s="6"/>
    </row>
    <row r="91" spans="1:29" x14ac:dyDescent="0.35">
      <c r="M91" s="7"/>
      <c r="N91" s="6"/>
      <c r="O91" s="6"/>
      <c r="P91" s="6"/>
      <c r="Q91" s="6"/>
      <c r="R91" s="6"/>
      <c r="S91" s="6"/>
      <c r="T91" s="63"/>
      <c r="U91" s="6"/>
      <c r="V91" s="6"/>
      <c r="W91" s="6"/>
      <c r="X91" s="6"/>
      <c r="Y91" s="6"/>
      <c r="Z91" s="6"/>
      <c r="AA91" s="49"/>
      <c r="AB91" s="6"/>
      <c r="AC91" s="6"/>
    </row>
    <row r="92" spans="1:29" x14ac:dyDescent="0.35">
      <c r="M92" s="7"/>
      <c r="N92" s="6"/>
      <c r="O92" s="6"/>
      <c r="P92" s="6"/>
      <c r="Q92" s="6"/>
      <c r="R92" s="6"/>
      <c r="S92" s="6"/>
      <c r="T92" s="63"/>
      <c r="U92" s="6"/>
      <c r="V92" s="6"/>
      <c r="W92" s="6"/>
      <c r="X92" s="6"/>
      <c r="Y92" s="6"/>
      <c r="Z92" s="6"/>
      <c r="AA92" s="49"/>
      <c r="AB92" s="6"/>
      <c r="AC92" s="6"/>
    </row>
    <row r="93" spans="1:29" x14ac:dyDescent="0.35">
      <c r="M93" s="7"/>
      <c r="N93" s="6"/>
      <c r="O93" s="6"/>
      <c r="P93" s="6"/>
      <c r="Q93" s="6"/>
      <c r="R93" s="6"/>
      <c r="S93" s="6"/>
      <c r="T93" s="63"/>
      <c r="U93" s="6"/>
      <c r="V93" s="6"/>
      <c r="W93" s="6"/>
      <c r="X93" s="6"/>
      <c r="Y93" s="6"/>
      <c r="Z93" s="6"/>
      <c r="AA93" s="49"/>
      <c r="AB93" s="6"/>
      <c r="AC93" s="6"/>
    </row>
    <row r="108" spans="1:27" s="67" customFormat="1" ht="18" x14ac:dyDescent="0.4">
      <c r="A108" s="67" t="s">
        <v>52</v>
      </c>
      <c r="B108" s="28"/>
      <c r="T108" s="68"/>
      <c r="AA108" s="69"/>
    </row>
    <row r="109" spans="1:27" ht="7.5" customHeight="1" x14ac:dyDescent="0.35"/>
    <row r="110" spans="1:27" x14ac:dyDescent="0.35">
      <c r="B110" t="s">
        <v>47</v>
      </c>
      <c r="J110">
        <v>700</v>
      </c>
      <c r="K110" t="s">
        <v>48</v>
      </c>
    </row>
    <row r="111" spans="1:27" x14ac:dyDescent="0.35">
      <c r="B111" t="s">
        <v>49</v>
      </c>
      <c r="I111" s="70">
        <v>0.85</v>
      </c>
      <c r="J111">
        <v>595</v>
      </c>
      <c r="K111" t="s">
        <v>48</v>
      </c>
    </row>
    <row r="112" spans="1:27" x14ac:dyDescent="0.35">
      <c r="B112" t="s">
        <v>50</v>
      </c>
      <c r="E112" s="70"/>
      <c r="J112">
        <f>+J111+80</f>
        <v>675</v>
      </c>
      <c r="K112" t="s">
        <v>48</v>
      </c>
    </row>
    <row r="113" spans="1:27" s="6" customFormat="1" ht="8.5" customHeight="1" x14ac:dyDescent="0.35">
      <c r="O113" s="2"/>
      <c r="T113" s="66"/>
    </row>
    <row r="114" spans="1:27" s="6" customFormat="1" ht="12.5" x14ac:dyDescent="0.25">
      <c r="A114" s="47"/>
      <c r="B114" s="58"/>
      <c r="C114" s="58"/>
      <c r="D114" s="47"/>
      <c r="E114" s="47"/>
      <c r="F114" s="83"/>
      <c r="G114" s="74" t="s">
        <v>32</v>
      </c>
      <c r="H114" s="75"/>
      <c r="I114" s="75"/>
      <c r="J114" s="74" t="s">
        <v>33</v>
      </c>
      <c r="K114" s="75"/>
      <c r="L114" s="75"/>
      <c r="T114" s="63"/>
      <c r="AA114" s="49"/>
    </row>
    <row r="115" spans="1:27" s="6" customFormat="1" ht="12.5" x14ac:dyDescent="0.25">
      <c r="A115" s="47"/>
      <c r="B115" s="47"/>
      <c r="C115" s="47"/>
      <c r="D115" s="47"/>
      <c r="E115" s="47"/>
      <c r="F115" s="77"/>
      <c r="G115" s="76" t="s">
        <v>29</v>
      </c>
      <c r="H115" s="77" t="s">
        <v>30</v>
      </c>
      <c r="I115" s="77" t="s">
        <v>31</v>
      </c>
      <c r="J115" s="76" t="s">
        <v>29</v>
      </c>
      <c r="K115" s="77" t="s">
        <v>30</v>
      </c>
      <c r="L115" s="77" t="s">
        <v>31</v>
      </c>
      <c r="M115" s="46"/>
      <c r="T115" s="63"/>
      <c r="AA115" s="49"/>
    </row>
    <row r="116" spans="1:27" s="6" customFormat="1" ht="12.5" x14ac:dyDescent="0.25">
      <c r="A116" s="86"/>
      <c r="B116" s="86"/>
      <c r="C116" s="86"/>
      <c r="D116" s="86"/>
      <c r="E116" s="86"/>
      <c r="F116" s="73" t="s">
        <v>44</v>
      </c>
      <c r="G116" s="78" t="s">
        <v>28</v>
      </c>
      <c r="H116" s="73" t="s">
        <v>28</v>
      </c>
      <c r="I116" s="73" t="s">
        <v>28</v>
      </c>
      <c r="J116" s="78" t="s">
        <v>34</v>
      </c>
      <c r="K116" s="73" t="s">
        <v>34</v>
      </c>
      <c r="L116" s="73" t="s">
        <v>34</v>
      </c>
      <c r="M116" s="46"/>
      <c r="T116" s="63"/>
      <c r="AA116" s="49"/>
    </row>
    <row r="117" spans="1:27" s="6" customFormat="1" ht="12.5" x14ac:dyDescent="0.25">
      <c r="A117" s="47"/>
      <c r="B117" s="47"/>
      <c r="C117" s="47"/>
      <c r="D117" s="47"/>
      <c r="E117" s="57" t="s">
        <v>53</v>
      </c>
      <c r="F117" s="46">
        <v>0</v>
      </c>
      <c r="G117" s="79">
        <v>40</v>
      </c>
      <c r="H117" s="80">
        <v>40</v>
      </c>
      <c r="I117" s="80">
        <v>40</v>
      </c>
      <c r="J117" s="79"/>
      <c r="K117" s="80"/>
      <c r="L117" s="80"/>
      <c r="M117" s="46"/>
      <c r="T117" s="63"/>
      <c r="AA117" s="49"/>
    </row>
    <row r="118" spans="1:27" s="6" customFormat="1" ht="12.5" x14ac:dyDescent="0.25">
      <c r="A118" s="47"/>
      <c r="B118" s="47"/>
      <c r="C118" s="47"/>
      <c r="D118" s="47"/>
      <c r="E118" s="48"/>
      <c r="F118" s="46">
        <v>4</v>
      </c>
      <c r="G118" s="79">
        <v>160</v>
      </c>
      <c r="H118" s="80">
        <v>145</v>
      </c>
      <c r="I118" s="80">
        <v>140</v>
      </c>
      <c r="J118" s="79">
        <v>983.60655737704917</v>
      </c>
      <c r="K118" s="80">
        <v>860.65573770491801</v>
      </c>
      <c r="L118" s="80">
        <v>819.67213114754099</v>
      </c>
      <c r="M118" s="46"/>
      <c r="T118" s="63"/>
      <c r="AA118" s="49"/>
    </row>
    <row r="119" spans="1:27" s="6" customFormat="1" ht="12.5" x14ac:dyDescent="0.25">
      <c r="A119" s="47"/>
      <c r="B119" s="47"/>
      <c r="C119" s="47"/>
      <c r="D119" s="47"/>
      <c r="E119" s="48"/>
      <c r="F119" s="46">
        <v>6</v>
      </c>
      <c r="G119" s="79">
        <v>215</v>
      </c>
      <c r="H119" s="80">
        <v>195</v>
      </c>
      <c r="I119" s="80">
        <v>185</v>
      </c>
      <c r="J119" s="79">
        <v>901.63934426229514</v>
      </c>
      <c r="K119" s="80">
        <v>819.67213114754099</v>
      </c>
      <c r="L119" s="80">
        <v>737.70491803278696</v>
      </c>
      <c r="M119" s="46"/>
      <c r="T119" s="63"/>
      <c r="AA119" s="49"/>
    </row>
    <row r="120" spans="1:27" s="6" customFormat="1" ht="12.5" x14ac:dyDescent="0.25">
      <c r="A120" s="47"/>
      <c r="B120" s="47"/>
      <c r="C120" s="47"/>
      <c r="D120" s="47"/>
      <c r="E120" s="48"/>
      <c r="F120" s="46">
        <v>12</v>
      </c>
      <c r="G120" s="79">
        <v>365</v>
      </c>
      <c r="H120" s="80">
        <v>325</v>
      </c>
      <c r="I120" s="80">
        <v>300</v>
      </c>
      <c r="J120" s="79">
        <v>819.67213114754099</v>
      </c>
      <c r="K120" s="80">
        <v>710.38251366120221</v>
      </c>
      <c r="L120" s="80">
        <v>628.41530054644807</v>
      </c>
      <c r="M120" s="46"/>
      <c r="T120" s="63"/>
      <c r="AA120" s="49"/>
    </row>
    <row r="121" spans="1:27" s="6" customFormat="1" ht="12.5" x14ac:dyDescent="0.25">
      <c r="A121" s="47"/>
      <c r="B121" s="47"/>
      <c r="C121" s="47"/>
      <c r="D121" s="47"/>
      <c r="E121" s="57" t="s">
        <v>45</v>
      </c>
      <c r="F121" s="46">
        <v>15</v>
      </c>
      <c r="G121" s="79">
        <v>430</v>
      </c>
      <c r="H121" s="80"/>
      <c r="I121" s="80"/>
      <c r="J121" s="79">
        <v>710.38251366120221</v>
      </c>
      <c r="K121" s="80"/>
      <c r="L121" s="80"/>
      <c r="M121" s="46"/>
      <c r="T121" s="63"/>
      <c r="AA121" s="49"/>
    </row>
    <row r="122" spans="1:27" s="6" customFormat="1" ht="12.5" x14ac:dyDescent="0.25">
      <c r="A122" s="47"/>
      <c r="B122" s="47"/>
      <c r="C122" s="47"/>
      <c r="D122" s="47"/>
      <c r="E122" s="57" t="s">
        <v>45</v>
      </c>
      <c r="F122" s="46">
        <v>18</v>
      </c>
      <c r="G122" s="79"/>
      <c r="H122" s="80">
        <v>450</v>
      </c>
      <c r="I122" s="80"/>
      <c r="J122" s="79"/>
      <c r="K122" s="80">
        <v>683.06010928961746</v>
      </c>
      <c r="L122" s="80"/>
      <c r="M122" s="46"/>
      <c r="T122" s="63"/>
      <c r="AA122" s="49"/>
    </row>
    <row r="123" spans="1:27" s="6" customFormat="1" ht="12.5" x14ac:dyDescent="0.25">
      <c r="A123" s="47"/>
      <c r="B123" s="47"/>
      <c r="C123" s="47"/>
      <c r="D123" s="47"/>
      <c r="E123" s="57" t="s">
        <v>45</v>
      </c>
      <c r="F123" s="46">
        <v>21</v>
      </c>
      <c r="G123" s="79"/>
      <c r="H123" s="80"/>
      <c r="I123" s="80">
        <v>470</v>
      </c>
      <c r="J123" s="79"/>
      <c r="K123" s="80"/>
      <c r="L123" s="80">
        <v>619.30783242258644</v>
      </c>
      <c r="M123" s="46"/>
      <c r="T123" s="63"/>
      <c r="AA123" s="49"/>
    </row>
    <row r="124" spans="1:27" s="6" customFormat="1" ht="12.5" x14ac:dyDescent="0.25">
      <c r="A124" s="47"/>
      <c r="B124" s="47"/>
      <c r="C124" s="47"/>
      <c r="D124" s="47"/>
      <c r="E124" s="57" t="s">
        <v>46</v>
      </c>
      <c r="F124" s="46">
        <v>22</v>
      </c>
      <c r="G124" s="79">
        <v>620</v>
      </c>
      <c r="H124" s="80"/>
      <c r="I124" s="80"/>
      <c r="J124" s="79">
        <v>889.92974238875877</v>
      </c>
      <c r="K124" s="80"/>
      <c r="L124" s="80"/>
      <c r="M124" s="46"/>
      <c r="T124" s="63"/>
      <c r="AA124" s="49"/>
    </row>
    <row r="125" spans="1:27" s="6" customFormat="1" ht="12.5" x14ac:dyDescent="0.25">
      <c r="A125" s="47"/>
      <c r="B125" s="47"/>
      <c r="C125" s="47"/>
      <c r="D125" s="47"/>
      <c r="E125" s="57" t="s">
        <v>46</v>
      </c>
      <c r="F125" s="46">
        <v>25</v>
      </c>
      <c r="G125" s="79"/>
      <c r="H125" s="80">
        <v>620</v>
      </c>
      <c r="I125" s="80"/>
      <c r="J125" s="79"/>
      <c r="K125" s="80">
        <v>796.25292740046837</v>
      </c>
      <c r="L125" s="80"/>
      <c r="M125" s="46"/>
      <c r="T125" s="63"/>
      <c r="AA125" s="49"/>
    </row>
    <row r="126" spans="1:27" s="6" customFormat="1" ht="12.5" x14ac:dyDescent="0.25">
      <c r="A126" s="47"/>
      <c r="B126" s="47"/>
      <c r="C126" s="47"/>
      <c r="D126" s="47"/>
      <c r="E126" s="57" t="s">
        <v>46</v>
      </c>
      <c r="F126" s="46">
        <v>28</v>
      </c>
      <c r="G126" s="79"/>
      <c r="H126" s="80"/>
      <c r="I126" s="80">
        <v>620</v>
      </c>
      <c r="J126" s="79"/>
      <c r="K126" s="80"/>
      <c r="L126" s="80">
        <v>702.57611241217796</v>
      </c>
      <c r="M126" s="46"/>
      <c r="T126" s="63"/>
      <c r="AA126" s="49"/>
    </row>
    <row r="127" spans="1:27" s="6" customFormat="1" ht="12.5" x14ac:dyDescent="0.25">
      <c r="A127" s="47"/>
      <c r="B127" s="47"/>
      <c r="C127" s="47"/>
      <c r="D127" s="47"/>
      <c r="E127" s="57" t="s">
        <v>35</v>
      </c>
      <c r="F127" s="46">
        <v>24</v>
      </c>
      <c r="G127" s="79">
        <v>675</v>
      </c>
      <c r="H127" s="80"/>
      <c r="I127" s="80"/>
      <c r="J127" s="79">
        <v>901.63934426229514</v>
      </c>
      <c r="K127" s="80"/>
      <c r="L127" s="80"/>
      <c r="M127" s="46"/>
      <c r="T127" s="63"/>
      <c r="AA127" s="49"/>
    </row>
    <row r="128" spans="1:27" s="6" customFormat="1" ht="12.5" x14ac:dyDescent="0.25">
      <c r="A128" s="47"/>
      <c r="B128" s="47"/>
      <c r="C128" s="47"/>
      <c r="D128" s="47"/>
      <c r="E128" s="57" t="s">
        <v>36</v>
      </c>
      <c r="F128" s="46">
        <v>27</v>
      </c>
      <c r="G128" s="79"/>
      <c r="H128" s="80">
        <v>675</v>
      </c>
      <c r="I128" s="80"/>
      <c r="J128" s="79"/>
      <c r="K128" s="80">
        <v>901.63934426229514</v>
      </c>
      <c r="L128" s="80"/>
      <c r="M128" s="46"/>
      <c r="T128" s="63"/>
      <c r="AA128" s="49"/>
    </row>
    <row r="129" spans="1:30" s="6" customFormat="1" ht="12.5" x14ac:dyDescent="0.25">
      <c r="A129" s="47"/>
      <c r="B129" s="47"/>
      <c r="C129" s="47"/>
      <c r="D129" s="47"/>
      <c r="E129" s="57" t="s">
        <v>37</v>
      </c>
      <c r="F129" s="46">
        <v>30</v>
      </c>
      <c r="G129" s="79"/>
      <c r="H129" s="80"/>
      <c r="I129" s="80">
        <v>675</v>
      </c>
      <c r="J129" s="79"/>
      <c r="K129" s="80"/>
      <c r="L129" s="80">
        <v>901.63934426229514</v>
      </c>
      <c r="M129" s="46"/>
      <c r="T129" s="63"/>
    </row>
    <row r="130" spans="1:30" s="6" customFormat="1" ht="13" x14ac:dyDescent="0.25">
      <c r="A130" s="47"/>
      <c r="B130" s="47"/>
      <c r="C130" s="47"/>
      <c r="D130" s="47"/>
      <c r="E130" s="57"/>
      <c r="F130" s="57"/>
      <c r="G130" s="57"/>
      <c r="H130" s="57"/>
      <c r="I130" s="57"/>
      <c r="J130" s="57"/>
      <c r="K130" s="57"/>
      <c r="L130" s="57"/>
      <c r="M130" s="46"/>
      <c r="T130" s="63"/>
      <c r="AA130" s="49"/>
      <c r="AB130" s="49"/>
      <c r="AC130" s="56"/>
      <c r="AD130" s="55"/>
    </row>
    <row r="131" spans="1:30" s="6" customFormat="1" ht="13" x14ac:dyDescent="0.25">
      <c r="A131" s="47"/>
      <c r="B131" s="47"/>
      <c r="C131" s="47"/>
      <c r="D131" s="47"/>
      <c r="E131" s="57"/>
      <c r="F131" s="57"/>
      <c r="G131" s="57"/>
      <c r="H131" s="57"/>
      <c r="I131" s="57"/>
      <c r="J131" s="57"/>
      <c r="K131" s="57"/>
      <c r="L131" s="57"/>
      <c r="M131" s="46"/>
      <c r="T131" s="63"/>
      <c r="AA131" s="49"/>
      <c r="AB131" s="49"/>
      <c r="AC131" s="56"/>
      <c r="AD131" s="55"/>
    </row>
    <row r="132" spans="1:30" s="6" customFormat="1" ht="13" x14ac:dyDescent="0.25">
      <c r="A132" s="47"/>
      <c r="B132" s="47"/>
      <c r="C132" s="47"/>
      <c r="D132" s="47"/>
      <c r="E132" s="57"/>
      <c r="F132" s="57"/>
      <c r="G132" s="57"/>
      <c r="H132" s="57"/>
      <c r="I132" s="57"/>
      <c r="J132" s="57"/>
      <c r="K132" s="57"/>
      <c r="L132" s="57"/>
      <c r="M132" s="46"/>
      <c r="T132" s="63"/>
      <c r="AA132" s="49"/>
      <c r="AB132" s="49"/>
      <c r="AC132" s="56"/>
      <c r="AD132" s="55"/>
    </row>
    <row r="133" spans="1:30" s="6" customFormat="1" ht="13" x14ac:dyDescent="0.25">
      <c r="A133" s="47"/>
      <c r="B133" s="47"/>
      <c r="C133" s="47"/>
      <c r="D133" s="47"/>
      <c r="E133" s="57"/>
      <c r="F133" s="57"/>
      <c r="G133" s="57"/>
      <c r="H133" s="57"/>
      <c r="I133" s="57"/>
      <c r="J133" s="57"/>
      <c r="K133" s="57"/>
      <c r="L133" s="57"/>
      <c r="M133" s="46"/>
      <c r="T133" s="63"/>
      <c r="AA133" s="49"/>
      <c r="AB133" s="49"/>
      <c r="AC133" s="56"/>
      <c r="AD133" s="55"/>
    </row>
    <row r="134" spans="1:30" s="6" customFormat="1" ht="13" x14ac:dyDescent="0.25">
      <c r="A134" s="47"/>
      <c r="B134" s="47"/>
      <c r="C134" s="47"/>
      <c r="D134" s="47"/>
      <c r="E134" s="57"/>
      <c r="F134" s="57"/>
      <c r="G134" s="57"/>
      <c r="H134" s="57"/>
      <c r="I134" s="57"/>
      <c r="J134" s="57"/>
      <c r="K134" s="57"/>
      <c r="L134" s="57"/>
      <c r="M134" s="46"/>
      <c r="T134" s="63"/>
      <c r="AA134" s="49"/>
      <c r="AB134" s="49"/>
      <c r="AC134" s="56"/>
      <c r="AD134" s="55"/>
    </row>
    <row r="135" spans="1:30" s="6" customFormat="1" ht="13" x14ac:dyDescent="0.25">
      <c r="A135" s="47"/>
      <c r="B135" s="47"/>
      <c r="C135" s="47"/>
      <c r="D135" s="47"/>
      <c r="E135" s="57"/>
      <c r="F135" s="57"/>
      <c r="G135" s="57"/>
      <c r="H135" s="57"/>
      <c r="I135" s="57"/>
      <c r="J135" s="57"/>
      <c r="K135" s="57"/>
      <c r="L135" s="57"/>
      <c r="M135" s="46"/>
      <c r="T135" s="63"/>
      <c r="AA135" s="49"/>
      <c r="AB135" s="49"/>
      <c r="AC135" s="56"/>
      <c r="AD135" s="55"/>
    </row>
    <row r="136" spans="1:30" s="6" customFormat="1" ht="13" x14ac:dyDescent="0.25">
      <c r="A136" s="47"/>
      <c r="B136" s="47"/>
      <c r="C136" s="47"/>
      <c r="D136" s="47"/>
      <c r="E136" s="57"/>
      <c r="F136" s="57"/>
      <c r="G136" s="57"/>
      <c r="H136" s="57"/>
      <c r="I136" s="57"/>
      <c r="J136" s="57"/>
      <c r="K136" s="57"/>
      <c r="L136" s="57"/>
      <c r="M136" s="46"/>
      <c r="T136" s="63"/>
      <c r="AA136" s="49"/>
      <c r="AB136" s="49"/>
      <c r="AC136" s="56"/>
      <c r="AD136" s="55"/>
    </row>
    <row r="137" spans="1:30" s="6" customFormat="1" ht="13" x14ac:dyDescent="0.25">
      <c r="A137" s="47"/>
      <c r="B137" s="47"/>
      <c r="C137" s="47"/>
      <c r="D137" s="47"/>
      <c r="E137" s="57"/>
      <c r="F137" s="57"/>
      <c r="G137" s="57"/>
      <c r="H137" s="57"/>
      <c r="I137" s="57"/>
      <c r="J137" s="57"/>
      <c r="K137" s="57"/>
      <c r="L137" s="57"/>
      <c r="M137" s="46"/>
      <c r="T137" s="63"/>
      <c r="AA137" s="49"/>
      <c r="AB137" s="49"/>
      <c r="AC137" s="56"/>
      <c r="AD137" s="55"/>
    </row>
    <row r="138" spans="1:30" s="6" customFormat="1" ht="13" x14ac:dyDescent="0.25">
      <c r="A138" s="47"/>
      <c r="B138" s="47"/>
      <c r="C138" s="47"/>
      <c r="D138" s="47"/>
      <c r="E138" s="57"/>
      <c r="F138" s="57"/>
      <c r="G138" s="57"/>
      <c r="H138" s="57"/>
      <c r="I138" s="57"/>
      <c r="J138" s="57"/>
      <c r="K138" s="57"/>
      <c r="L138" s="57"/>
      <c r="M138" s="46"/>
      <c r="T138" s="63"/>
      <c r="AA138" s="49"/>
      <c r="AB138" s="49"/>
      <c r="AC138" s="56"/>
      <c r="AD138" s="55"/>
    </row>
    <row r="139" spans="1:30" s="6" customFormat="1" ht="13" x14ac:dyDescent="0.25">
      <c r="A139" s="47"/>
      <c r="B139" s="47"/>
      <c r="C139" s="47"/>
      <c r="D139" s="47"/>
      <c r="E139" s="57"/>
      <c r="F139" s="57"/>
      <c r="G139" s="57"/>
      <c r="H139" s="57"/>
      <c r="I139" s="57"/>
      <c r="J139" s="57"/>
      <c r="K139" s="57"/>
      <c r="L139" s="57"/>
      <c r="M139" s="46"/>
      <c r="T139" s="63"/>
      <c r="AA139" s="49"/>
      <c r="AB139" s="49"/>
      <c r="AC139" s="56"/>
      <c r="AD139" s="55"/>
    </row>
    <row r="140" spans="1:30" s="6" customFormat="1" ht="13" x14ac:dyDescent="0.25">
      <c r="A140" s="47"/>
      <c r="B140" s="47"/>
      <c r="C140" s="47"/>
      <c r="D140" s="47"/>
      <c r="E140" s="57"/>
      <c r="F140" s="57"/>
      <c r="G140" s="57"/>
      <c r="H140" s="57"/>
      <c r="I140" s="57"/>
      <c r="J140" s="57"/>
      <c r="K140" s="57"/>
      <c r="L140" s="57"/>
      <c r="M140" s="46"/>
      <c r="T140" s="63"/>
      <c r="AA140" s="49"/>
      <c r="AB140" s="49"/>
      <c r="AC140" s="56"/>
      <c r="AD140" s="55"/>
    </row>
    <row r="141" spans="1:30" s="6" customFormat="1" ht="13" x14ac:dyDescent="0.25">
      <c r="A141" s="47"/>
      <c r="B141" s="47"/>
      <c r="C141" s="47"/>
      <c r="D141" s="47"/>
      <c r="E141" s="57"/>
      <c r="F141" s="57"/>
      <c r="G141" s="57"/>
      <c r="H141" s="57"/>
      <c r="I141" s="57"/>
      <c r="J141" s="57"/>
      <c r="K141" s="57"/>
      <c r="L141" s="57"/>
      <c r="M141" s="46"/>
      <c r="T141" s="63"/>
      <c r="AA141" s="49"/>
      <c r="AB141" s="49"/>
      <c r="AC141" s="56"/>
      <c r="AD141" s="55"/>
    </row>
    <row r="142" spans="1:30" s="6" customFormat="1" ht="13" x14ac:dyDescent="0.25">
      <c r="A142" s="47"/>
      <c r="B142" s="47"/>
      <c r="C142" s="47"/>
      <c r="D142" s="47"/>
      <c r="E142" s="57"/>
      <c r="F142" s="57"/>
      <c r="G142" s="57"/>
      <c r="H142" s="57"/>
      <c r="I142" s="57"/>
      <c r="J142" s="57"/>
      <c r="K142" s="57"/>
      <c r="L142" s="57"/>
      <c r="M142" s="46"/>
      <c r="T142" s="63"/>
      <c r="AA142" s="49"/>
      <c r="AB142" s="49"/>
      <c r="AC142" s="56"/>
      <c r="AD142" s="55"/>
    </row>
    <row r="143" spans="1:30" s="6" customFormat="1" ht="13" x14ac:dyDescent="0.25">
      <c r="A143" s="47"/>
      <c r="B143" s="47"/>
      <c r="C143" s="47"/>
      <c r="D143" s="47"/>
      <c r="E143" s="57"/>
      <c r="F143" s="57"/>
      <c r="G143" s="57"/>
      <c r="H143" s="57"/>
      <c r="I143" s="57"/>
      <c r="J143" s="57"/>
      <c r="K143" s="57"/>
      <c r="L143" s="57"/>
      <c r="M143" s="46"/>
      <c r="T143" s="63"/>
      <c r="AA143" s="49"/>
      <c r="AB143" s="49"/>
      <c r="AC143" s="56"/>
      <c r="AD143" s="55"/>
    </row>
    <row r="144" spans="1:30" s="6" customFormat="1" ht="13" x14ac:dyDescent="0.25">
      <c r="A144" s="47"/>
      <c r="B144" s="47"/>
      <c r="C144" s="47"/>
      <c r="D144" s="47"/>
      <c r="E144" s="57"/>
      <c r="F144" s="57"/>
      <c r="G144" s="57"/>
      <c r="H144" s="57"/>
      <c r="I144" s="57"/>
      <c r="J144" s="57"/>
      <c r="K144" s="57"/>
      <c r="L144" s="57"/>
      <c r="M144" s="46"/>
      <c r="T144" s="63"/>
      <c r="AA144" s="49"/>
      <c r="AB144" s="49"/>
      <c r="AC144" s="56"/>
      <c r="AD144" s="55"/>
    </row>
    <row r="145" spans="1:30" s="6" customFormat="1" ht="13" x14ac:dyDescent="0.25">
      <c r="A145" s="47"/>
      <c r="B145" s="47"/>
      <c r="C145" s="47"/>
      <c r="D145" s="47"/>
      <c r="E145" s="57"/>
      <c r="F145" s="57"/>
      <c r="G145" s="57"/>
      <c r="H145" s="57"/>
      <c r="I145" s="57"/>
      <c r="J145" s="57"/>
      <c r="K145" s="57"/>
      <c r="L145" s="57"/>
      <c r="M145" s="46"/>
      <c r="T145" s="63"/>
      <c r="AA145" s="49"/>
      <c r="AB145" s="49"/>
      <c r="AC145" s="56"/>
      <c r="AD145" s="55"/>
    </row>
    <row r="146" spans="1:30" s="6" customFormat="1" ht="13" x14ac:dyDescent="0.25">
      <c r="A146" s="47"/>
      <c r="B146" s="47"/>
      <c r="C146" s="47"/>
      <c r="D146" s="47"/>
      <c r="E146" s="57"/>
      <c r="F146" s="57"/>
      <c r="G146" s="57"/>
      <c r="H146" s="57"/>
      <c r="I146" s="57"/>
      <c r="J146" s="57"/>
      <c r="K146" s="57"/>
      <c r="L146" s="57"/>
      <c r="M146" s="46"/>
      <c r="T146" s="63"/>
      <c r="AA146" s="49"/>
      <c r="AB146" s="49"/>
      <c r="AC146" s="56"/>
      <c r="AD146" s="55"/>
    </row>
    <row r="147" spans="1:30" s="6" customFormat="1" ht="13" x14ac:dyDescent="0.25">
      <c r="A147" s="47"/>
      <c r="B147" s="47"/>
      <c r="C147" s="47"/>
      <c r="D147" s="47"/>
      <c r="E147" s="57"/>
      <c r="F147" s="57"/>
      <c r="G147" s="57"/>
      <c r="H147" s="57"/>
      <c r="I147" s="57"/>
      <c r="J147" s="57"/>
      <c r="K147" s="57"/>
      <c r="L147" s="57"/>
      <c r="M147" s="46"/>
      <c r="T147" s="63"/>
      <c r="AA147" s="49"/>
      <c r="AB147" s="49"/>
      <c r="AC147" s="56"/>
      <c r="AD147" s="55"/>
    </row>
    <row r="148" spans="1:30" s="6" customFormat="1" ht="13" x14ac:dyDescent="0.25">
      <c r="A148" s="47"/>
      <c r="B148" s="47"/>
      <c r="C148" s="47"/>
      <c r="D148" s="47"/>
      <c r="E148" s="57"/>
      <c r="F148" s="57"/>
      <c r="G148" s="57"/>
      <c r="H148" s="57"/>
      <c r="I148" s="57"/>
      <c r="J148" s="57"/>
      <c r="K148" s="57"/>
      <c r="L148" s="57"/>
      <c r="M148" s="46"/>
      <c r="T148" s="63"/>
      <c r="AA148" s="49"/>
      <c r="AB148" s="49"/>
      <c r="AC148" s="56"/>
      <c r="AD148" s="55"/>
    </row>
    <row r="149" spans="1:30" s="6" customFormat="1" ht="13" x14ac:dyDescent="0.25">
      <c r="A149" s="47"/>
      <c r="B149" s="47"/>
      <c r="C149" s="47"/>
      <c r="D149" s="47"/>
      <c r="E149" s="57"/>
      <c r="F149" s="57"/>
      <c r="G149" s="57"/>
      <c r="H149" s="57"/>
      <c r="I149" s="57"/>
      <c r="J149" s="57"/>
      <c r="K149" s="57"/>
      <c r="L149" s="57"/>
      <c r="M149" s="46"/>
      <c r="T149" s="63"/>
      <c r="AA149" s="49"/>
      <c r="AB149" s="49"/>
      <c r="AC149" s="56"/>
      <c r="AD149" s="55"/>
    </row>
    <row r="150" spans="1:30" s="6" customFormat="1" ht="13" x14ac:dyDescent="0.25">
      <c r="A150" s="47"/>
      <c r="B150" s="47"/>
      <c r="C150" s="47"/>
      <c r="D150" s="47"/>
      <c r="E150" s="57"/>
      <c r="F150" s="57"/>
      <c r="G150" s="57"/>
      <c r="H150" s="57"/>
      <c r="I150" s="57"/>
      <c r="J150" s="57"/>
      <c r="K150" s="57"/>
      <c r="L150" s="57"/>
      <c r="M150" s="46"/>
      <c r="T150" s="63"/>
      <c r="AA150" s="49"/>
      <c r="AB150" s="49"/>
      <c r="AC150" s="56"/>
      <c r="AD150" s="55"/>
    </row>
    <row r="151" spans="1:30" s="6" customFormat="1" ht="13" x14ac:dyDescent="0.25">
      <c r="A151" s="47"/>
      <c r="B151" s="47"/>
      <c r="C151" s="47"/>
      <c r="D151" s="47"/>
      <c r="E151" s="57"/>
      <c r="F151" s="57"/>
      <c r="G151" s="57"/>
      <c r="H151" s="57"/>
      <c r="I151" s="57"/>
      <c r="J151" s="57"/>
      <c r="K151" s="57"/>
      <c r="L151" s="57"/>
      <c r="M151" s="46"/>
      <c r="T151" s="63"/>
      <c r="AA151" s="49"/>
      <c r="AB151" s="49"/>
      <c r="AC151" s="56"/>
      <c r="AD151" s="55"/>
    </row>
    <row r="152" spans="1:30" s="6" customFormat="1" ht="13" x14ac:dyDescent="0.25">
      <c r="A152" s="47"/>
      <c r="B152" s="47"/>
      <c r="C152" s="47"/>
      <c r="D152" s="47"/>
      <c r="E152" s="57"/>
      <c r="F152" s="57"/>
      <c r="G152" s="57"/>
      <c r="H152" s="57"/>
      <c r="I152" s="57"/>
      <c r="J152" s="57"/>
      <c r="K152" s="57"/>
      <c r="L152" s="57"/>
      <c r="M152" s="46"/>
      <c r="T152" s="63"/>
      <c r="AA152" s="49"/>
      <c r="AB152" s="49"/>
      <c r="AC152" s="56"/>
      <c r="AD152" s="55"/>
    </row>
    <row r="153" spans="1:30" s="6" customFormat="1" ht="13" x14ac:dyDescent="0.25">
      <c r="A153" s="47"/>
      <c r="B153" s="47"/>
      <c r="C153" s="47"/>
      <c r="D153" s="47"/>
      <c r="E153" s="57"/>
      <c r="F153" s="57"/>
      <c r="G153" s="57"/>
      <c r="H153" s="57"/>
      <c r="I153" s="57"/>
      <c r="J153" s="57"/>
      <c r="K153" s="57"/>
      <c r="L153" s="57"/>
      <c r="M153" s="46"/>
      <c r="T153" s="63"/>
      <c r="AA153" s="49"/>
      <c r="AB153" s="49"/>
      <c r="AC153" s="56"/>
      <c r="AD153" s="55"/>
    </row>
    <row r="154" spans="1:30" s="6" customFormat="1" ht="12.5" x14ac:dyDescent="0.25">
      <c r="A154" s="47"/>
      <c r="B154" s="47"/>
      <c r="C154" s="47"/>
      <c r="D154" s="47"/>
      <c r="E154" s="57"/>
      <c r="F154" s="57"/>
      <c r="G154" s="57"/>
      <c r="H154" s="57"/>
      <c r="I154" s="57"/>
      <c r="J154" s="57"/>
      <c r="K154" s="57"/>
      <c r="L154" s="57"/>
      <c r="M154" s="46"/>
      <c r="T154" s="63"/>
    </row>
    <row r="155" spans="1:30" s="2" customFormat="1" ht="15.5" x14ac:dyDescent="0.35">
      <c r="T155" s="61"/>
      <c r="Y155" s="6"/>
    </row>
    <row r="156" spans="1:30" s="2" customFormat="1" ht="15.5" x14ac:dyDescent="0.35">
      <c r="T156" s="61"/>
      <c r="Y156" s="6"/>
    </row>
  </sheetData>
  <mergeCells count="8">
    <mergeCell ref="G114:I114"/>
    <mergeCell ref="J114:L114"/>
    <mergeCell ref="G69:I69"/>
    <mergeCell ref="J69:L69"/>
    <mergeCell ref="E35:F35"/>
    <mergeCell ref="G35:H35"/>
    <mergeCell ref="I35:J35"/>
    <mergeCell ref="K35:L35"/>
  </mergeCells>
  <pageMargins left="0.59055118110236227" right="0.35433070866141736" top="0.23622047244094491" bottom="0.47244094488188981" header="0" footer="0.27559055118110237"/>
  <pageSetup paperSize="9" scale="81" fitToHeight="2" orientation="portrait" r:id="rId1"/>
  <headerFooter>
    <oddFooter>&amp;L&amp;9&amp;Z&amp;F&amp;R&amp;9&amp;D</oddFooter>
  </headerFooter>
  <rowBreaks count="1" manualBreakCount="1">
    <brk id="10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LfL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Hofmann</dc:creator>
  <cp:lastModifiedBy>Hofmann, Guido (LfL)</cp:lastModifiedBy>
  <cp:lastPrinted>2014-10-01T08:51:25Z</cp:lastPrinted>
  <dcterms:created xsi:type="dcterms:W3CDTF">2013-08-08T12:22:09Z</dcterms:created>
  <dcterms:modified xsi:type="dcterms:W3CDTF">2020-05-25T12:36:20Z</dcterms:modified>
</cp:coreProperties>
</file>