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S:\ITE\TESchuster\Futtermittel\Futterwerttabellen\Milchkühe\2021\"/>
    </mc:Choice>
  </mc:AlternateContent>
  <xr:revisionPtr revIDLastSave="0" documentId="13_ncr:1_{6B4CBA6A-70B5-4A2D-A90A-2F02DDE98C1A}" xr6:coauthVersionLast="45" xr6:coauthVersionMax="45" xr10:uidLastSave="{00000000-0000-0000-0000-000000000000}"/>
  <bookViews>
    <workbookView xWindow="-108" yWindow="-108" windowWidth="23256" windowHeight="14016" tabRatio="715" xr2:uid="{00000000-000D-0000-FFFF-FFFF00000000}"/>
  </bookViews>
  <sheets>
    <sheet name="Beispiel aNDFom (Grobf.)" sheetId="5" r:id="rId1"/>
    <sheet name="leer aNDFom (Grobf.) m. Formel " sheetId="23" r:id="rId2"/>
    <sheet name="leer aNDFom (Grobf.)  weiß" sheetId="25" r:id="rId3"/>
    <sheet name="leer aNDFom (Grobf.) o. Minst." sheetId="2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7" i="5" l="1"/>
  <c r="R17" i="5"/>
  <c r="T17" i="5"/>
  <c r="S15" i="5"/>
  <c r="R15" i="5"/>
  <c r="T15" i="5"/>
  <c r="R20" i="5" l="1"/>
  <c r="U41" i="5" l="1"/>
  <c r="O3" i="23" l="1"/>
  <c r="U15" i="23" l="1"/>
  <c r="U15" i="5"/>
  <c r="O41" i="23" l="1"/>
  <c r="R41" i="23"/>
  <c r="S41" i="23"/>
  <c r="T41" i="23"/>
  <c r="U41" i="23"/>
  <c r="V41" i="23"/>
  <c r="W41" i="23"/>
  <c r="X41" i="23"/>
  <c r="O42" i="23"/>
  <c r="R42" i="23"/>
  <c r="Y42" i="23" s="1"/>
  <c r="S42" i="23"/>
  <c r="T42" i="23"/>
  <c r="U42" i="23"/>
  <c r="V42" i="23"/>
  <c r="W42" i="23"/>
  <c r="X42" i="23"/>
  <c r="O43" i="23"/>
  <c r="R43" i="23"/>
  <c r="S43" i="23"/>
  <c r="T43" i="23"/>
  <c r="U43" i="23"/>
  <c r="V43" i="23"/>
  <c r="W43" i="23"/>
  <c r="X43" i="23"/>
  <c r="X15" i="23"/>
  <c r="W15" i="23"/>
  <c r="V15" i="23"/>
  <c r="Y43" i="23" l="1"/>
  <c r="Y41" i="23"/>
  <c r="O41" i="5"/>
  <c r="R41" i="5"/>
  <c r="S41" i="5"/>
  <c r="T41" i="5"/>
  <c r="V41" i="5"/>
  <c r="W41" i="5"/>
  <c r="X41" i="5"/>
  <c r="Y41" i="5" l="1"/>
  <c r="W15" i="5"/>
  <c r="V15" i="5"/>
  <c r="X15" i="5"/>
  <c r="B40" i="25" l="1"/>
  <c r="M39" i="25"/>
  <c r="L39" i="25"/>
  <c r="K39" i="25"/>
  <c r="J39" i="25"/>
  <c r="I39" i="25"/>
  <c r="H39" i="25"/>
  <c r="G39" i="25"/>
  <c r="E39" i="25"/>
  <c r="B39" i="25"/>
  <c r="D39" i="25" s="1"/>
  <c r="O29" i="23"/>
  <c r="R29" i="23"/>
  <c r="Y29" i="23" s="1"/>
  <c r="S29" i="23"/>
  <c r="T29" i="23"/>
  <c r="U29" i="23"/>
  <c r="V29" i="23"/>
  <c r="W29" i="23"/>
  <c r="X29" i="23"/>
  <c r="I39" i="24"/>
  <c r="H39" i="24"/>
  <c r="G39" i="24"/>
  <c r="E39" i="24"/>
  <c r="H32" i="23"/>
  <c r="B25" i="23"/>
  <c r="N11" i="23"/>
  <c r="N12" i="23"/>
  <c r="N13" i="23"/>
  <c r="N40" i="23"/>
  <c r="M39" i="23"/>
  <c r="L39" i="23"/>
  <c r="K39" i="23"/>
  <c r="J39" i="23"/>
  <c r="I39" i="23"/>
  <c r="H39" i="23"/>
  <c r="G39" i="23"/>
  <c r="E39" i="23"/>
  <c r="L34" i="23"/>
  <c r="J34" i="23"/>
  <c r="H34" i="23"/>
  <c r="X28" i="23"/>
  <c r="W28" i="23"/>
  <c r="V28" i="23"/>
  <c r="U28" i="23"/>
  <c r="T28" i="23"/>
  <c r="S28" i="23"/>
  <c r="R28" i="23"/>
  <c r="O28" i="23"/>
  <c r="X27" i="23"/>
  <c r="W27" i="23"/>
  <c r="V27" i="23"/>
  <c r="U27" i="23"/>
  <c r="T27" i="23"/>
  <c r="S27" i="23"/>
  <c r="R27" i="23"/>
  <c r="O27" i="23"/>
  <c r="N26" i="23"/>
  <c r="U20" i="23"/>
  <c r="O13" i="23"/>
  <c r="X13" i="23" s="1"/>
  <c r="O12" i="23"/>
  <c r="W12" i="23" s="1"/>
  <c r="O11" i="23"/>
  <c r="X11" i="23" s="1"/>
  <c r="O10" i="23"/>
  <c r="N10" i="23"/>
  <c r="O9" i="23"/>
  <c r="U9" i="23" s="1"/>
  <c r="N9" i="23"/>
  <c r="O8" i="23"/>
  <c r="N8" i="23"/>
  <c r="O28" i="5"/>
  <c r="R28" i="5"/>
  <c r="S28" i="5"/>
  <c r="T28" i="5"/>
  <c r="U28" i="5"/>
  <c r="V28" i="5"/>
  <c r="W28" i="5"/>
  <c r="X28" i="5"/>
  <c r="N40" i="5"/>
  <c r="H34" i="5"/>
  <c r="L34" i="5"/>
  <c r="N26" i="5"/>
  <c r="U20" i="5"/>
  <c r="O11" i="5"/>
  <c r="P11" i="5" s="1"/>
  <c r="N9" i="5"/>
  <c r="N10" i="5"/>
  <c r="N8" i="5"/>
  <c r="O14" i="23" l="1"/>
  <c r="Y28" i="5"/>
  <c r="Y27" i="23"/>
  <c r="Y28" i="23"/>
  <c r="Q8" i="23"/>
  <c r="U8" i="23"/>
  <c r="S9" i="23"/>
  <c r="W9" i="23"/>
  <c r="W10" i="23"/>
  <c r="X10" i="23"/>
  <c r="S10" i="23"/>
  <c r="U10" i="23"/>
  <c r="P8" i="23"/>
  <c r="R8" i="23"/>
  <c r="T8" i="23"/>
  <c r="V8" i="23"/>
  <c r="X8" i="23"/>
  <c r="P9" i="23"/>
  <c r="R9" i="23"/>
  <c r="Y9" i="23" s="1"/>
  <c r="T9" i="23"/>
  <c r="V9" i="23"/>
  <c r="X9" i="23"/>
  <c r="P10" i="23"/>
  <c r="R10" i="23"/>
  <c r="T10" i="23"/>
  <c r="V10" i="23"/>
  <c r="O25" i="23"/>
  <c r="D25" i="23"/>
  <c r="S8" i="23"/>
  <c r="W8" i="23"/>
  <c r="Q9" i="23"/>
  <c r="Q10" i="23"/>
  <c r="Q11" i="23"/>
  <c r="S11" i="23"/>
  <c r="U11" i="23"/>
  <c r="W11" i="23"/>
  <c r="P12" i="23"/>
  <c r="R12" i="23"/>
  <c r="T12" i="23"/>
  <c r="V12" i="23"/>
  <c r="X12" i="23"/>
  <c r="Q13" i="23"/>
  <c r="S13" i="23"/>
  <c r="U13" i="23"/>
  <c r="W13" i="23"/>
  <c r="P11" i="23"/>
  <c r="R11" i="23"/>
  <c r="Y11" i="23" s="1"/>
  <c r="T11" i="23"/>
  <c r="V11" i="23"/>
  <c r="Q12" i="23"/>
  <c r="S12" i="23"/>
  <c r="U12" i="23"/>
  <c r="P13" i="23"/>
  <c r="R13" i="23"/>
  <c r="T13" i="23"/>
  <c r="V13" i="23"/>
  <c r="W11" i="5"/>
  <c r="U11" i="5"/>
  <c r="S11" i="5"/>
  <c r="Q11" i="5"/>
  <c r="X11" i="5"/>
  <c r="V11" i="5"/>
  <c r="T11" i="5"/>
  <c r="R11" i="5"/>
  <c r="X14" i="23" l="1"/>
  <c r="X16" i="23" s="1"/>
  <c r="P14" i="23"/>
  <c r="Y13" i="23"/>
  <c r="Y12" i="23"/>
  <c r="W14" i="23"/>
  <c r="W16" i="23" s="1"/>
  <c r="Y10" i="23"/>
  <c r="V14" i="23"/>
  <c r="V16" i="23" s="1"/>
  <c r="R14" i="23"/>
  <c r="R16" i="23" s="1"/>
  <c r="Y8" i="23"/>
  <c r="U14" i="23"/>
  <c r="U16" i="23" s="1"/>
  <c r="S14" i="23"/>
  <c r="S16" i="23" s="1"/>
  <c r="T14" i="23"/>
  <c r="T16" i="23" s="1"/>
  <c r="Q14" i="23"/>
  <c r="Y11" i="5"/>
  <c r="T18" i="23" l="1"/>
  <c r="T25" i="23"/>
  <c r="U25" i="23"/>
  <c r="U18" i="23"/>
  <c r="R18" i="23"/>
  <c r="R25" i="23"/>
  <c r="P25" i="23"/>
  <c r="P30" i="23" s="1"/>
  <c r="P39" i="23" s="1"/>
  <c r="P44" i="23" s="1"/>
  <c r="I16" i="23"/>
  <c r="Q25" i="23"/>
  <c r="I17" i="23"/>
  <c r="S25" i="23"/>
  <c r="S18" i="23"/>
  <c r="Y14" i="23"/>
  <c r="V18" i="23"/>
  <c r="V25" i="23"/>
  <c r="W25" i="23"/>
  <c r="W18" i="23"/>
  <c r="X18" i="23"/>
  <c r="X25" i="23"/>
  <c r="S27" i="5"/>
  <c r="T27" i="5"/>
  <c r="U27" i="5"/>
  <c r="V27" i="5"/>
  <c r="W27" i="5"/>
  <c r="X27" i="5"/>
  <c r="R27" i="5"/>
  <c r="B39" i="24" l="1"/>
  <c r="Y25" i="23"/>
  <c r="R20" i="23"/>
  <c r="Y20" i="23" s="1"/>
  <c r="B26" i="23" s="1"/>
  <c r="O26" i="23" s="1"/>
  <c r="Q44" i="23"/>
  <c r="Q30" i="23"/>
  <c r="Q39" i="23" s="1"/>
  <c r="H32" i="5"/>
  <c r="D39" i="24" l="1"/>
  <c r="B40" i="24"/>
  <c r="X26" i="23"/>
  <c r="V26" i="23"/>
  <c r="T26" i="23"/>
  <c r="R26" i="23"/>
  <c r="W26" i="23"/>
  <c r="U26" i="23"/>
  <c r="S26" i="23"/>
  <c r="O30" i="23"/>
  <c r="B39" i="23"/>
  <c r="O8" i="5"/>
  <c r="Y27" i="5"/>
  <c r="S30" i="23" l="1"/>
  <c r="S39" i="23" s="1"/>
  <c r="S31" i="23"/>
  <c r="S32" i="23"/>
  <c r="S34" i="23" s="1"/>
  <c r="W31" i="23"/>
  <c r="W32" i="23"/>
  <c r="W30" i="23"/>
  <c r="W39" i="23" s="1"/>
  <c r="T31" i="23"/>
  <c r="T32" i="23"/>
  <c r="T34" i="23" s="1"/>
  <c r="T30" i="23"/>
  <c r="T39" i="23" s="1"/>
  <c r="X30" i="23"/>
  <c r="X39" i="23" s="1"/>
  <c r="X31" i="23"/>
  <c r="X32" i="23"/>
  <c r="O39" i="23"/>
  <c r="D39" i="23"/>
  <c r="U30" i="23"/>
  <c r="U39" i="23" s="1"/>
  <c r="U31" i="23"/>
  <c r="U32" i="23"/>
  <c r="Y26" i="23"/>
  <c r="Y30" i="23" s="1"/>
  <c r="Y39" i="23" s="1"/>
  <c r="R30" i="23"/>
  <c r="R39" i="23" s="1"/>
  <c r="R31" i="23"/>
  <c r="R32" i="23"/>
  <c r="R34" i="23" s="1"/>
  <c r="V31" i="23"/>
  <c r="V32" i="23"/>
  <c r="V30" i="23"/>
  <c r="V39" i="23" s="1"/>
  <c r="S8" i="5"/>
  <c r="R8" i="5"/>
  <c r="Y8" i="5" s="1"/>
  <c r="U8" i="5"/>
  <c r="W8" i="5"/>
  <c r="T8" i="5"/>
  <c r="V8" i="5"/>
  <c r="Q8" i="5"/>
  <c r="X8" i="5"/>
  <c r="O27" i="5"/>
  <c r="B40" i="23" l="1"/>
  <c r="V40" i="23" l="1"/>
  <c r="U40" i="23"/>
  <c r="T40" i="23"/>
  <c r="S40" i="23"/>
  <c r="O40" i="23"/>
  <c r="X40" i="23"/>
  <c r="W40" i="23"/>
  <c r="R40" i="23"/>
  <c r="Y40" i="23" s="1"/>
  <c r="S45" i="23"/>
  <c r="W44" i="23"/>
  <c r="X44" i="23"/>
  <c r="U44" i="23"/>
  <c r="O44" i="23"/>
  <c r="U45" i="23"/>
  <c r="V45" i="23"/>
  <c r="X45" i="23"/>
  <c r="V44" i="23"/>
  <c r="E39" i="5"/>
  <c r="R45" i="23" l="1"/>
  <c r="R44" i="23"/>
  <c r="W45" i="23"/>
  <c r="T45" i="23"/>
  <c r="T44" i="23"/>
  <c r="S44" i="23"/>
  <c r="Y44" i="23"/>
  <c r="I45" i="23"/>
  <c r="I44" i="23"/>
  <c r="J34" i="5" l="1"/>
  <c r="O12" i="5"/>
  <c r="M39" i="5"/>
  <c r="L39" i="5"/>
  <c r="K39" i="5"/>
  <c r="J39" i="5"/>
  <c r="I39" i="5"/>
  <c r="H39" i="5"/>
  <c r="G39" i="5"/>
  <c r="B25" i="5"/>
  <c r="O13" i="5"/>
  <c r="O10" i="5"/>
  <c r="O9" i="5"/>
  <c r="O14" i="5" l="1"/>
  <c r="S13" i="5"/>
  <c r="W13" i="5"/>
  <c r="U13" i="5"/>
  <c r="P13" i="5"/>
  <c r="T13" i="5"/>
  <c r="X13" i="5"/>
  <c r="Q13" i="5"/>
  <c r="R13" i="5"/>
  <c r="V13" i="5"/>
  <c r="S9" i="5"/>
  <c r="R9" i="5"/>
  <c r="P9" i="5"/>
  <c r="V9" i="5"/>
  <c r="X9" i="5"/>
  <c r="Q9" i="5"/>
  <c r="W9" i="5"/>
  <c r="T9" i="5"/>
  <c r="U9" i="5"/>
  <c r="Q10" i="5"/>
  <c r="U10" i="5"/>
  <c r="W10" i="5"/>
  <c r="P10" i="5"/>
  <c r="X10" i="5"/>
  <c r="R10" i="5"/>
  <c r="V10" i="5"/>
  <c r="S10" i="5"/>
  <c r="T10" i="5"/>
  <c r="P12" i="5"/>
  <c r="T12" i="5"/>
  <c r="X12" i="5"/>
  <c r="V12" i="5"/>
  <c r="W12" i="5"/>
  <c r="Q12" i="5"/>
  <c r="U12" i="5"/>
  <c r="R12" i="5"/>
  <c r="S12" i="5"/>
  <c r="D25" i="5"/>
  <c r="P8" i="5"/>
  <c r="R14" i="5" l="1"/>
  <c r="P14" i="5"/>
  <c r="I16" i="5" s="1"/>
  <c r="Y10" i="5"/>
  <c r="Y12" i="5"/>
  <c r="O25" i="5"/>
  <c r="X14" i="5"/>
  <c r="X16" i="5" s="1"/>
  <c r="X25" i="5" s="1"/>
  <c r="T14" i="5"/>
  <c r="T16" i="5" s="1"/>
  <c r="T18" i="5" s="1"/>
  <c r="W14" i="5"/>
  <c r="W16" i="5" s="1"/>
  <c r="W18" i="5" s="1"/>
  <c r="V14" i="5"/>
  <c r="V16" i="5" s="1"/>
  <c r="V18" i="5" s="1"/>
  <c r="S14" i="5"/>
  <c r="S16" i="5" s="1"/>
  <c r="S25" i="5" s="1"/>
  <c r="Q14" i="5"/>
  <c r="U14" i="5"/>
  <c r="U16" i="5" s="1"/>
  <c r="U18" i="5" s="1"/>
  <c r="R16" i="5"/>
  <c r="Y9" i="5"/>
  <c r="Y13" i="5"/>
  <c r="Y14" i="5" l="1"/>
  <c r="P25" i="5"/>
  <c r="X18" i="5"/>
  <c r="S18" i="5"/>
  <c r="T25" i="5"/>
  <c r="Q25" i="5"/>
  <c r="Q30" i="5" s="1"/>
  <c r="Q39" i="5" s="1"/>
  <c r="I17" i="5"/>
  <c r="W25" i="5"/>
  <c r="V25" i="5"/>
  <c r="U25" i="5"/>
  <c r="R18" i="5"/>
  <c r="R25" i="5"/>
  <c r="Y25" i="5" l="1"/>
  <c r="Y20" i="5"/>
  <c r="P30" i="5"/>
  <c r="P39" i="5" s="1"/>
  <c r="P44" i="5" s="1"/>
  <c r="Q44" i="5"/>
  <c r="B26" i="5" l="1"/>
  <c r="R26" i="5" l="1"/>
  <c r="O26" i="5"/>
  <c r="T26" i="5"/>
  <c r="S26" i="5"/>
  <c r="U26" i="5"/>
  <c r="W26" i="5"/>
  <c r="V26" i="5"/>
  <c r="X26" i="5"/>
  <c r="B39" i="5"/>
  <c r="R32" i="5" l="1"/>
  <c r="R34" i="5" s="1"/>
  <c r="R31" i="5"/>
  <c r="Y26" i="5"/>
  <c r="Y30" i="5" s="1"/>
  <c r="T30" i="5"/>
  <c r="T39" i="5" s="1"/>
  <c r="W30" i="5"/>
  <c r="W39" i="5" s="1"/>
  <c r="W31" i="5"/>
  <c r="W32" i="5"/>
  <c r="X30" i="5"/>
  <c r="X39" i="5" s="1"/>
  <c r="U30" i="5"/>
  <c r="U39" i="5" s="1"/>
  <c r="R30" i="5"/>
  <c r="V31" i="5"/>
  <c r="S30" i="5"/>
  <c r="S39" i="5" s="1"/>
  <c r="O30" i="5"/>
  <c r="O39" i="5" s="1"/>
  <c r="T31" i="5"/>
  <c r="U32" i="5"/>
  <c r="T32" i="5"/>
  <c r="T34" i="5" s="1"/>
  <c r="R39" i="5" l="1"/>
  <c r="S32" i="5"/>
  <c r="S34" i="5" s="1"/>
  <c r="U31" i="5"/>
  <c r="S31" i="5"/>
  <c r="X32" i="5"/>
  <c r="X31" i="5"/>
  <c r="D39" i="5"/>
  <c r="Y39" i="5"/>
  <c r="V30" i="5"/>
  <c r="V39" i="5" s="1"/>
  <c r="V32" i="5"/>
  <c r="B40" i="5" l="1"/>
  <c r="V40" i="5" l="1"/>
  <c r="U40" i="5"/>
  <c r="T40" i="5"/>
  <c r="T44" i="5" s="1"/>
  <c r="S40" i="5"/>
  <c r="R40" i="5"/>
  <c r="O40" i="5"/>
  <c r="X40" i="5"/>
  <c r="W40" i="5"/>
  <c r="Y40" i="5" l="1"/>
  <c r="R44" i="5"/>
  <c r="O44" i="5"/>
  <c r="I45" i="5" s="1"/>
  <c r="V45" i="5"/>
  <c r="U44" i="5"/>
  <c r="R45" i="5"/>
  <c r="T45" i="5"/>
  <c r="V44" i="5"/>
  <c r="S45" i="5"/>
  <c r="X45" i="5"/>
  <c r="W44" i="5"/>
  <c r="X44" i="5"/>
  <c r="U45" i="5"/>
  <c r="W45" i="5"/>
  <c r="S44" i="5"/>
  <c r="I44" i="5" l="1"/>
  <c r="Y44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Schuster, Hubert (LfL)</author>
  </authors>
  <commentList>
    <comment ref="O3" authorId="0" shapeId="0" xr:uid="{00000000-0006-0000-0000-000001000000}">
      <text>
        <r>
          <rPr>
            <b/>
            <sz val="14"/>
            <color indexed="81"/>
            <rFont val="Tahoma"/>
            <family val="2"/>
          </rPr>
          <t xml:space="preserve">(LfL): </t>
        </r>
        <r>
          <rPr>
            <sz val="14"/>
            <color indexed="81"/>
            <rFont val="Tahoma"/>
            <family val="2"/>
          </rPr>
          <t>Vorschlag: ca. 3 % des Lebendgewichts; für genaue Berechnung zum Schluss an tatsächliche Futteraufnahme anpassen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Schuster, Hubert (LfL)</author>
  </authors>
  <commentList>
    <comment ref="O3" authorId="0" shapeId="0" xr:uid="{00000000-0006-0000-0100-000001000000}">
      <text>
        <r>
          <rPr>
            <b/>
            <sz val="14"/>
            <color indexed="81"/>
            <rFont val="Tahoma"/>
            <family val="2"/>
          </rPr>
          <t xml:space="preserve">(LfL): </t>
        </r>
        <r>
          <rPr>
            <sz val="14"/>
            <color indexed="81"/>
            <rFont val="Tahoma"/>
            <family val="2"/>
          </rPr>
          <t>Vorschlag: ca. 3 % des Lebendgewichts; für genaue Berechnung zum Schluss an tatsächliche Futteraufnahme anpassen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Schuster, Hubert (LfL)</author>
  </authors>
  <commentList>
    <comment ref="O3" authorId="0" shapeId="0" xr:uid="{00000000-0006-0000-0200-000001000000}">
      <text>
        <r>
          <rPr>
            <b/>
            <sz val="14"/>
            <color indexed="81"/>
            <rFont val="Tahoma"/>
            <family val="2"/>
          </rPr>
          <t xml:space="preserve">(LfL): </t>
        </r>
        <r>
          <rPr>
            <sz val="14"/>
            <color indexed="81"/>
            <rFont val="Tahoma"/>
            <family val="2"/>
          </rPr>
          <t>Vorschlag: 3 % des Lebendgewichts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Schuster, Hubert (LfL)</author>
  </authors>
  <commentList>
    <comment ref="J3" authorId="0" shapeId="0" xr:uid="{00000000-0006-0000-0300-000001000000}">
      <text>
        <r>
          <rPr>
            <b/>
            <sz val="14"/>
            <color indexed="81"/>
            <rFont val="Tahoma"/>
            <family val="2"/>
          </rPr>
          <t xml:space="preserve">(LfL): </t>
        </r>
        <r>
          <rPr>
            <sz val="14"/>
            <color indexed="81"/>
            <rFont val="Tahoma"/>
            <family val="2"/>
          </rPr>
          <t>Vorschlag: 3 % des Lebendgewichts</t>
        </r>
      </text>
    </comment>
  </commentList>
</comments>
</file>

<file path=xl/sharedStrings.xml><?xml version="1.0" encoding="utf-8"?>
<sst xmlns="http://schemas.openxmlformats.org/spreadsheetml/2006/main" count="996" uniqueCount="81">
  <si>
    <t>Rationsberechnung für Milchkühe</t>
  </si>
  <si>
    <t>NEL</t>
  </si>
  <si>
    <t>Ca</t>
  </si>
  <si>
    <t>P</t>
  </si>
  <si>
    <t>Na</t>
  </si>
  <si>
    <t>RNB-</t>
  </si>
  <si>
    <t>kg</t>
  </si>
  <si>
    <t>Futterart</t>
  </si>
  <si>
    <t>g/kg</t>
  </si>
  <si>
    <t>g</t>
  </si>
  <si>
    <t>MJ</t>
  </si>
  <si>
    <t>Wert</t>
  </si>
  <si>
    <t xml:space="preserve"> </t>
  </si>
  <si>
    <t>nXP</t>
  </si>
  <si>
    <t>-</t>
  </si>
  <si>
    <t>Viehsalz</t>
  </si>
  <si>
    <t>TM</t>
  </si>
  <si>
    <t>XF</t>
  </si>
  <si>
    <t>XP</t>
  </si>
  <si>
    <t>Nähr- u. Mineralstoffgehalte in 1000 g Trockenmasse (TM)</t>
  </si>
  <si>
    <t>FM</t>
  </si>
  <si>
    <t>Grundfutterration (GF)</t>
  </si>
  <si>
    <t>Mineralfutter</t>
  </si>
  <si>
    <t>Grundfutterration GF</t>
  </si>
  <si>
    <t>AF</t>
  </si>
  <si>
    <t xml:space="preserve"> -</t>
  </si>
  <si>
    <t>Nähr- u. Mineralstoffgehalte in 1000 g Frischmasse (FM)</t>
  </si>
  <si>
    <t>Grassil.1.Schn.Beg.Rispensch.</t>
  </si>
  <si>
    <t>Heu 1.Schn.Mitte Blüte</t>
  </si>
  <si>
    <t>Bauer Max</t>
  </si>
  <si>
    <t>Datum:</t>
  </si>
  <si>
    <t>Betrieb:</t>
  </si>
  <si>
    <t>GF + AF + Min</t>
  </si>
  <si>
    <t>Mg</t>
  </si>
  <si>
    <t>Summe GF, AF, Min</t>
  </si>
  <si>
    <t>GF + AF + Min + LF</t>
  </si>
  <si>
    <t>LF2</t>
  </si>
  <si>
    <t>Notwendige Menge LF (FM):</t>
  </si>
  <si>
    <t>Maissilage wachsreif</t>
  </si>
  <si>
    <t>XF (Grobf.) in % in Grundration:</t>
  </si>
  <si>
    <t>aNDFom (Grobf.) in % in Grundration:</t>
  </si>
  <si>
    <t>Ausgleichskraftfutter (AF):</t>
  </si>
  <si>
    <t>Leistungskraftfutter (LF):</t>
  </si>
  <si>
    <t>Milchleistung (kg pro Tag):</t>
  </si>
  <si>
    <t>Fettgehalt (%):</t>
  </si>
  <si>
    <t>Eiweißgehalt (%):</t>
  </si>
  <si>
    <t>Gewicht der Kühe (kg):</t>
  </si>
  <si>
    <t>XF (Grobf.) in % in Gesamtration:</t>
  </si>
  <si>
    <t>aNDFom (Grobf.) in % in Gesamtration:</t>
  </si>
  <si>
    <t xml:space="preserve">aNDFom </t>
  </si>
  <si>
    <t>(Grobf.) g</t>
  </si>
  <si>
    <t>aNDFom</t>
  </si>
  <si>
    <t xml:space="preserve">Fehlbedarf  </t>
  </si>
  <si>
    <t>Nähr- und Mineralstoffgehalte in der Ration (pro Tier und Tag)</t>
  </si>
  <si>
    <t>Weizen</t>
  </si>
  <si>
    <t>RNB</t>
  </si>
  <si>
    <t>:</t>
  </si>
  <si>
    <t xml:space="preserve"> =</t>
  </si>
  <si>
    <t>RNB-Ration:    RNB Ausgleichsfutter (FM) = Menge Ausgleichsfutter (FM) in kg</t>
  </si>
  <si>
    <t>Milchleistung (kg) / Tag:</t>
  </si>
  <si>
    <t>g XP/
kg FM</t>
  </si>
  <si>
    <t>g nXP/
kg FM</t>
  </si>
  <si>
    <t>MJ NEL/
kg FM</t>
  </si>
  <si>
    <t>nach XP</t>
  </si>
  <si>
    <t>nach nXP</t>
  </si>
  <si>
    <t>nach NEL</t>
  </si>
  <si>
    <t xml:space="preserve">- Erhaltungsbedarf     </t>
  </si>
  <si>
    <t xml:space="preserve"> verbleibt für Milch     </t>
  </si>
  <si>
    <t xml:space="preserve">: Bedarf pro kg Milch    </t>
  </si>
  <si>
    <t xml:space="preserve">Milch (kg) aus GF    </t>
  </si>
  <si>
    <t xml:space="preserve"> Summe TM- Nähr- und Mineralstoffgehalte Grundfutterration (GF)    </t>
  </si>
  <si>
    <t xml:space="preserve">Summe aus GF+AF+Min+Viehs.  (ohne Erhaltungsbedarf)    </t>
  </si>
  <si>
    <t xml:space="preserve">Milch (kg) aus GF+AF+Min+Viehs.     </t>
  </si>
  <si>
    <t xml:space="preserve">Summe aus GF+AF+Min+Viehs.+LF    </t>
  </si>
  <si>
    <t xml:space="preserve">Milch (kg) aus GF+AF+Min+Viehs.+LF    </t>
  </si>
  <si>
    <t>Weizen (AF)</t>
  </si>
  <si>
    <t>MLF (16% XP 6,7MJ NEL)</t>
  </si>
  <si>
    <t>MLF</t>
  </si>
  <si>
    <t>LF3</t>
  </si>
  <si>
    <t xml:space="preserve">XF </t>
  </si>
  <si>
    <t>Futteraufnahme (kg TM pro Tag):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</si>
</sst>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General_)"/>
    <numFmt numFmtId="165" formatCode="0.0_)"/>
    <numFmt numFmtId="166" formatCode="0.00_)"/>
    <numFmt numFmtId="167" formatCode="0_)"/>
    <numFmt numFmtId="168" formatCode="0.0"/>
    <numFmt numFmtId="169" formatCode="0.0;[Red]0.0"/>
    <numFmt numFmtId="170" formatCode="0.000"/>
    <numFmt numFmtId="171" formatCode="d/m/yy;@"/>
  </numFmts>
  <fonts count="30" x14ac:knownFonts="1">
    <font>
      <sz val="12"/>
      <name val="Courier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18"/>
      <name val="Arial"/>
      <family val="2"/>
    </font>
    <font>
      <b/>
      <sz val="24"/>
      <name val="Arial"/>
      <family val="2"/>
    </font>
    <font>
      <sz val="16"/>
      <name val="Arial"/>
      <family val="2"/>
    </font>
    <font>
      <sz val="16"/>
      <color indexed="12"/>
      <name val="Arial"/>
      <family val="2"/>
    </font>
    <font>
      <b/>
      <sz val="16"/>
      <color indexed="10"/>
      <name val="Arial"/>
      <family val="2"/>
    </font>
    <font>
      <sz val="16"/>
      <color indexed="10"/>
      <name val="Arial"/>
      <family val="2"/>
    </font>
    <font>
      <b/>
      <sz val="16"/>
      <color indexed="17"/>
      <name val="Arial"/>
      <family val="2"/>
    </font>
    <font>
      <sz val="16"/>
      <color indexed="17"/>
      <name val="Arial"/>
      <family val="2"/>
    </font>
    <font>
      <b/>
      <sz val="16"/>
      <color indexed="12"/>
      <name val="Arial"/>
      <family val="2"/>
    </font>
    <font>
      <sz val="14"/>
      <name val="Arial"/>
      <family val="2"/>
    </font>
    <font>
      <b/>
      <sz val="20"/>
      <name val="Arial"/>
      <family val="2"/>
    </font>
    <font>
      <b/>
      <sz val="14"/>
      <name val="Arial"/>
      <family val="2"/>
    </font>
    <font>
      <b/>
      <sz val="22"/>
      <name val="Arial"/>
      <family val="2"/>
    </font>
    <font>
      <b/>
      <sz val="22"/>
      <color rgb="FFFF0000"/>
      <name val="Arial"/>
      <family val="2"/>
    </font>
    <font>
      <b/>
      <sz val="22"/>
      <color theme="1"/>
      <name val="Arial"/>
      <family val="2"/>
    </font>
    <font>
      <sz val="16"/>
      <color rgb="FFFF0000"/>
      <name val="Arial"/>
      <family val="2"/>
    </font>
    <font>
      <b/>
      <sz val="16"/>
      <color rgb="FF0000FF"/>
      <name val="Arial"/>
      <family val="2"/>
    </font>
    <font>
      <b/>
      <sz val="20"/>
      <color rgb="FFFF000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8"/>
      <color rgb="FFFF0000"/>
      <name val="Arial"/>
      <family val="2"/>
    </font>
    <font>
      <sz val="18"/>
      <color rgb="FF0000FF"/>
      <name val="Arial"/>
      <family val="2"/>
    </font>
    <font>
      <b/>
      <sz val="18"/>
      <color rgb="FF0000FF"/>
      <name val="Arial"/>
      <family val="2"/>
    </font>
    <font>
      <sz val="18"/>
      <color indexed="12"/>
      <name val="Arial"/>
      <family val="2"/>
    </font>
    <font>
      <b/>
      <sz val="14"/>
      <color indexed="81"/>
      <name val="Tahoma"/>
      <family val="2"/>
    </font>
    <font>
      <sz val="14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164" fontId="0" fillId="0" borderId="0"/>
    <xf numFmtId="9" fontId="1" fillId="0" borderId="0" applyFont="0" applyFill="0" applyBorder="0" applyAlignment="0" applyProtection="0"/>
  </cellStyleXfs>
  <cellXfs count="662">
    <xf numFmtId="164" fontId="0" fillId="0" borderId="0" xfId="0"/>
    <xf numFmtId="164" fontId="2" fillId="0" borderId="0" xfId="0" applyFont="1" applyAlignment="1">
      <alignment horizontal="left"/>
    </xf>
    <xf numFmtId="164" fontId="3" fillId="0" borderId="0" xfId="0" applyFont="1"/>
    <xf numFmtId="164" fontId="4" fillId="0" borderId="0" xfId="0" applyFont="1"/>
    <xf numFmtId="164" fontId="4" fillId="0" borderId="0" xfId="0" applyFont="1" applyBorder="1"/>
    <xf numFmtId="164" fontId="5" fillId="0" borderId="0" xfId="0" applyFont="1" applyAlignment="1">
      <alignment horizontal="left"/>
    </xf>
    <xf numFmtId="164" fontId="6" fillId="0" borderId="0" xfId="0" applyFont="1"/>
    <xf numFmtId="164" fontId="3" fillId="0" borderId="0" xfId="0" applyFont="1" applyAlignment="1">
      <alignment horizontal="left"/>
    </xf>
    <xf numFmtId="164" fontId="6" fillId="0" borderId="0" xfId="0" applyFont="1" applyAlignment="1" applyProtection="1">
      <alignment horizontal="left"/>
    </xf>
    <xf numFmtId="164" fontId="3" fillId="0" borderId="0" xfId="0" applyFont="1" applyAlignment="1" applyProtection="1">
      <alignment horizontal="left"/>
    </xf>
    <xf numFmtId="164" fontId="7" fillId="0" borderId="0" xfId="0" applyFont="1" applyBorder="1" applyProtection="1">
      <protection locked="0"/>
    </xf>
    <xf numFmtId="164" fontId="7" fillId="0" borderId="0" xfId="0" applyFont="1" applyProtection="1">
      <protection locked="0"/>
    </xf>
    <xf numFmtId="166" fontId="6" fillId="0" borderId="0" xfId="0" applyNumberFormat="1" applyFont="1" applyBorder="1" applyAlignment="1" applyProtection="1">
      <alignment horizontal="left"/>
    </xf>
    <xf numFmtId="164" fontId="6" fillId="0" borderId="0" xfId="0" applyFont="1" applyAlignment="1">
      <alignment horizontal="left"/>
    </xf>
    <xf numFmtId="164" fontId="7" fillId="0" borderId="0" xfId="0" applyFont="1" applyAlignment="1" applyProtection="1">
      <alignment horizontal="left"/>
      <protection locked="0"/>
    </xf>
    <xf numFmtId="166" fontId="6" fillId="0" borderId="0" xfId="0" applyNumberFormat="1" applyFont="1" applyBorder="1" applyAlignment="1" applyProtection="1">
      <alignment horizontal="fill"/>
    </xf>
    <xf numFmtId="164" fontId="6" fillId="0" borderId="0" xfId="0" applyFont="1" applyAlignment="1">
      <alignment horizontal="center"/>
    </xf>
    <xf numFmtId="164" fontId="12" fillId="0" borderId="0" xfId="0" applyFont="1" applyProtection="1">
      <protection locked="0"/>
    </xf>
    <xf numFmtId="164" fontId="6" fillId="0" borderId="0" xfId="0" applyFont="1" applyBorder="1"/>
    <xf numFmtId="164" fontId="8" fillId="0" borderId="0" xfId="0" applyFont="1"/>
    <xf numFmtId="164" fontId="9" fillId="0" borderId="0" xfId="0" applyFont="1"/>
    <xf numFmtId="164" fontId="3" fillId="0" borderId="0" xfId="0" applyFont="1" applyBorder="1"/>
    <xf numFmtId="164" fontId="6" fillId="0" borderId="0" xfId="0" applyFont="1" applyBorder="1" applyAlignment="1" applyProtection="1">
      <alignment horizontal="left"/>
    </xf>
    <xf numFmtId="4" fontId="6" fillId="0" borderId="0" xfId="0" applyNumberFormat="1" applyFont="1" applyBorder="1" applyProtection="1"/>
    <xf numFmtId="167" fontId="6" fillId="0" borderId="0" xfId="0" applyNumberFormat="1" applyFont="1" applyBorder="1" applyProtection="1"/>
    <xf numFmtId="164" fontId="13" fillId="0" borderId="0" xfId="0" applyFont="1"/>
    <xf numFmtId="164" fontId="3" fillId="2" borderId="18" xfId="0" applyFont="1" applyFill="1" applyBorder="1" applyAlignment="1">
      <alignment horizontal="center"/>
    </xf>
    <xf numFmtId="168" fontId="3" fillId="0" borderId="0" xfId="0" quotePrefix="1" applyNumberFormat="1" applyFont="1" applyBorder="1" applyAlignment="1" applyProtection="1">
      <alignment horizontal="center"/>
      <protection locked="0"/>
    </xf>
    <xf numFmtId="168" fontId="6" fillId="0" borderId="0" xfId="0" applyNumberFormat="1" applyFont="1" applyBorder="1"/>
    <xf numFmtId="164" fontId="17" fillId="0" borderId="23" xfId="0" applyFont="1" applyBorder="1"/>
    <xf numFmtId="164" fontId="18" fillId="0" borderId="0" xfId="0" applyFont="1" applyBorder="1"/>
    <xf numFmtId="169" fontId="14" fillId="3" borderId="23" xfId="0" applyNumberFormat="1" applyFont="1" applyFill="1" applyBorder="1"/>
    <xf numFmtId="169" fontId="14" fillId="0" borderId="23" xfId="0" applyNumberFormat="1" applyFont="1" applyFill="1" applyBorder="1"/>
    <xf numFmtId="164" fontId="3" fillId="0" borderId="0" xfId="0" applyFont="1" applyBorder="1" applyAlignment="1">
      <alignment horizontal="left"/>
    </xf>
    <xf numFmtId="164" fontId="15" fillId="0" borderId="0" xfId="0" applyFont="1" applyBorder="1"/>
    <xf numFmtId="168" fontId="15" fillId="0" borderId="0" xfId="0" quotePrefix="1" applyNumberFormat="1" applyFont="1" applyBorder="1" applyAlignment="1" applyProtection="1">
      <alignment horizontal="center"/>
      <protection locked="0"/>
    </xf>
    <xf numFmtId="168" fontId="6" fillId="3" borderId="0" xfId="0" applyNumberFormat="1" applyFont="1" applyFill="1" applyBorder="1"/>
    <xf numFmtId="164" fontId="10" fillId="0" borderId="23" xfId="0" applyFont="1" applyBorder="1" applyAlignment="1" applyProtection="1">
      <alignment horizontal="left"/>
    </xf>
    <xf numFmtId="164" fontId="11" fillId="0" borderId="23" xfId="0" applyFont="1" applyBorder="1" applyProtection="1">
      <protection locked="0"/>
    </xf>
    <xf numFmtId="164" fontId="3" fillId="2" borderId="32" xfId="0" applyFont="1" applyFill="1" applyBorder="1" applyAlignment="1" applyProtection="1">
      <alignment horizontal="center"/>
    </xf>
    <xf numFmtId="164" fontId="10" fillId="0" borderId="21" xfId="0" applyFont="1" applyBorder="1" applyAlignment="1" applyProtection="1">
      <alignment horizontal="left"/>
    </xf>
    <xf numFmtId="164" fontId="11" fillId="0" borderId="21" xfId="0" applyFont="1" applyBorder="1" applyProtection="1">
      <protection locked="0"/>
    </xf>
    <xf numFmtId="164" fontId="11" fillId="0" borderId="22" xfId="0" applyFont="1" applyBorder="1" applyProtection="1">
      <protection locked="0"/>
    </xf>
    <xf numFmtId="164" fontId="3" fillId="0" borderId="21" xfId="0" applyFont="1" applyBorder="1" applyAlignment="1" applyProtection="1">
      <alignment horizontal="left"/>
    </xf>
    <xf numFmtId="164" fontId="6" fillId="0" borderId="22" xfId="0" applyFont="1" applyBorder="1"/>
    <xf numFmtId="164" fontId="6" fillId="0" borderId="21" xfId="0" applyFont="1" applyBorder="1" applyAlignment="1" applyProtection="1">
      <alignment horizontal="left"/>
    </xf>
    <xf numFmtId="164" fontId="11" fillId="0" borderId="21" xfId="0" applyFont="1" applyBorder="1" applyAlignment="1" applyProtection="1">
      <alignment horizontal="left"/>
    </xf>
    <xf numFmtId="164" fontId="3" fillId="0" borderId="0" xfId="0" applyFont="1" applyFill="1" applyBorder="1"/>
    <xf numFmtId="164" fontId="15" fillId="0" borderId="0" xfId="0" applyFont="1" applyAlignment="1">
      <alignment vertical="center" wrapText="1"/>
    </xf>
    <xf numFmtId="164" fontId="13" fillId="0" borderId="0" xfId="0" applyFont="1" applyAlignment="1">
      <alignment vertical="center" wrapText="1"/>
    </xf>
    <xf numFmtId="167" fontId="14" fillId="0" borderId="0" xfId="0" applyNumberFormat="1" applyFont="1" applyFill="1" applyBorder="1" applyAlignment="1" applyProtection="1">
      <alignment horizontal="left"/>
      <protection locked="0"/>
    </xf>
    <xf numFmtId="164" fontId="10" fillId="0" borderId="36" xfId="0" applyFont="1" applyBorder="1" applyAlignment="1" applyProtection="1">
      <alignment horizontal="left"/>
    </xf>
    <xf numFmtId="164" fontId="3" fillId="2" borderId="23" xfId="0" applyFont="1" applyFill="1" applyBorder="1" applyAlignment="1" applyProtection="1">
      <alignment horizontal="center"/>
    </xf>
    <xf numFmtId="164" fontId="3" fillId="2" borderId="39" xfId="0" applyFont="1" applyFill="1" applyBorder="1" applyAlignment="1" applyProtection="1">
      <alignment horizontal="center"/>
    </xf>
    <xf numFmtId="164" fontId="3" fillId="2" borderId="1" xfId="0" applyFont="1" applyFill="1" applyBorder="1" applyAlignment="1" applyProtection="1">
      <alignment horizontal="center"/>
    </xf>
    <xf numFmtId="164" fontId="3" fillId="2" borderId="40" xfId="0" applyFont="1" applyFill="1" applyBorder="1" applyAlignment="1" applyProtection="1">
      <alignment horizontal="center"/>
    </xf>
    <xf numFmtId="164" fontId="3" fillId="2" borderId="41" xfId="0" applyFont="1" applyFill="1" applyBorder="1" applyAlignment="1" applyProtection="1">
      <alignment horizontal="center"/>
    </xf>
    <xf numFmtId="164" fontId="3" fillId="2" borderId="35" xfId="0" applyFont="1" applyFill="1" applyBorder="1" applyAlignment="1" applyProtection="1">
      <alignment horizontal="center"/>
    </xf>
    <xf numFmtId="164" fontId="3" fillId="2" borderId="36" xfId="0" applyFont="1" applyFill="1" applyBorder="1" applyAlignment="1" applyProtection="1">
      <alignment horizontal="center"/>
    </xf>
    <xf numFmtId="164" fontId="3" fillId="2" borderId="38" xfId="0" applyFont="1" applyFill="1" applyBorder="1" applyAlignment="1" applyProtection="1">
      <alignment horizontal="center"/>
    </xf>
    <xf numFmtId="164" fontId="3" fillId="0" borderId="18" xfId="0" applyFont="1" applyBorder="1" applyAlignment="1" applyProtection="1">
      <alignment horizontal="left"/>
    </xf>
    <xf numFmtId="164" fontId="3" fillId="0" borderId="23" xfId="0" applyFont="1" applyBorder="1" applyAlignment="1" applyProtection="1">
      <alignment horizontal="left"/>
    </xf>
    <xf numFmtId="164" fontId="7" fillId="0" borderId="23" xfId="0" applyFont="1" applyBorder="1" applyProtection="1">
      <protection locked="0"/>
    </xf>
    <xf numFmtId="164" fontId="6" fillId="0" borderId="39" xfId="0" applyFont="1" applyBorder="1"/>
    <xf numFmtId="164" fontId="8" fillId="4" borderId="11" xfId="0" applyFont="1" applyFill="1" applyBorder="1" applyAlignment="1" applyProtection="1">
      <alignment horizontal="left"/>
    </xf>
    <xf numFmtId="164" fontId="9" fillId="4" borderId="36" xfId="0" applyFont="1" applyFill="1" applyBorder="1"/>
    <xf numFmtId="164" fontId="6" fillId="4" borderId="0" xfId="0" applyFont="1" applyFill="1"/>
    <xf numFmtId="164" fontId="6" fillId="4" borderId="0" xfId="0" applyFont="1" applyFill="1" applyAlignment="1">
      <alignment horizontal="center"/>
    </xf>
    <xf numFmtId="164" fontId="8" fillId="4" borderId="20" xfId="0" applyFont="1" applyFill="1" applyBorder="1" applyAlignment="1" applyProtection="1">
      <alignment horizontal="left"/>
    </xf>
    <xf numFmtId="164" fontId="9" fillId="4" borderId="21" xfId="0" applyFont="1" applyFill="1" applyBorder="1"/>
    <xf numFmtId="164" fontId="6" fillId="4" borderId="20" xfId="0" applyFont="1" applyFill="1" applyBorder="1"/>
    <xf numFmtId="164" fontId="4" fillId="4" borderId="0" xfId="0" applyFont="1" applyFill="1"/>
    <xf numFmtId="168" fontId="7" fillId="0" borderId="21" xfId="0" applyNumberFormat="1" applyFont="1" applyBorder="1" applyProtection="1">
      <protection locked="0"/>
    </xf>
    <xf numFmtId="168" fontId="3" fillId="2" borderId="41" xfId="0" applyNumberFormat="1" applyFont="1" applyFill="1" applyBorder="1" applyAlignment="1" applyProtection="1">
      <alignment horizontal="center"/>
    </xf>
    <xf numFmtId="168" fontId="6" fillId="0" borderId="0" xfId="0" applyNumberFormat="1" applyFont="1"/>
    <xf numFmtId="164" fontId="3" fillId="2" borderId="0" xfId="0" applyFont="1" applyFill="1" applyBorder="1" applyAlignment="1" applyProtection="1">
      <alignment horizontal="center"/>
    </xf>
    <xf numFmtId="164" fontId="3" fillId="2" borderId="43" xfId="0" applyFont="1" applyFill="1" applyBorder="1" applyAlignment="1" applyProtection="1">
      <alignment horizontal="center"/>
    </xf>
    <xf numFmtId="168" fontId="3" fillId="2" borderId="43" xfId="0" applyNumberFormat="1" applyFont="1" applyFill="1" applyBorder="1" applyAlignment="1" applyProtection="1">
      <alignment horizontal="center"/>
    </xf>
    <xf numFmtId="164" fontId="3" fillId="2" borderId="44" xfId="0" applyFont="1" applyFill="1" applyBorder="1" applyAlignment="1" applyProtection="1">
      <alignment horizontal="center"/>
    </xf>
    <xf numFmtId="2" fontId="6" fillId="0" borderId="0" xfId="0" applyNumberFormat="1" applyFont="1" applyBorder="1" applyProtection="1"/>
    <xf numFmtId="165" fontId="7" fillId="0" borderId="0" xfId="0" applyNumberFormat="1" applyFont="1" applyBorder="1" applyAlignment="1" applyProtection="1">
      <alignment horizontal="left"/>
      <protection locked="0"/>
    </xf>
    <xf numFmtId="1" fontId="6" fillId="0" borderId="0" xfId="0" applyNumberFormat="1" applyFont="1" applyBorder="1" applyAlignment="1" applyProtection="1">
      <alignment horizontal="center"/>
    </xf>
    <xf numFmtId="168" fontId="6" fillId="0" borderId="0" xfId="0" applyNumberFormat="1" applyFont="1" applyBorder="1" applyAlignment="1" applyProtection="1">
      <alignment horizontal="center"/>
    </xf>
    <xf numFmtId="164" fontId="2" fillId="4" borderId="0" xfId="0" applyFont="1" applyFill="1"/>
    <xf numFmtId="164" fontId="17" fillId="0" borderId="0" xfId="0" applyFont="1" applyBorder="1"/>
    <xf numFmtId="164" fontId="3" fillId="0" borderId="0" xfId="0" applyFont="1" applyBorder="1" applyAlignment="1" applyProtection="1">
      <alignment horizontal="left"/>
    </xf>
    <xf numFmtId="164" fontId="6" fillId="0" borderId="18" xfId="0" applyFont="1" applyBorder="1"/>
    <xf numFmtId="164" fontId="3" fillId="2" borderId="46" xfId="0" applyFont="1" applyFill="1" applyBorder="1" applyAlignment="1" applyProtection="1">
      <alignment horizontal="center"/>
    </xf>
    <xf numFmtId="164" fontId="3" fillId="2" borderId="37" xfId="0" applyFont="1" applyFill="1" applyBorder="1" applyAlignment="1" applyProtection="1">
      <alignment horizontal="center"/>
    </xf>
    <xf numFmtId="169" fontId="14" fillId="3" borderId="0" xfId="0" applyNumberFormat="1" applyFont="1" applyFill="1" applyBorder="1"/>
    <xf numFmtId="169" fontId="14" fillId="0" borderId="0" xfId="0" applyNumberFormat="1" applyFont="1" applyFill="1" applyBorder="1"/>
    <xf numFmtId="168" fontId="6" fillId="4" borderId="0" xfId="0" applyNumberFormat="1" applyFont="1" applyFill="1" applyBorder="1" applyAlignment="1" applyProtection="1">
      <alignment horizontal="center"/>
      <protection locked="0"/>
    </xf>
    <xf numFmtId="164" fontId="3" fillId="0" borderId="0" xfId="0" applyFont="1" applyFill="1" applyBorder="1" applyAlignment="1">
      <alignment horizontal="right"/>
    </xf>
    <xf numFmtId="164" fontId="3" fillId="0" borderId="0" xfId="0" applyFont="1" applyAlignment="1">
      <alignment horizontal="right"/>
    </xf>
    <xf numFmtId="164" fontId="3" fillId="0" borderId="48" xfId="0" applyFont="1" applyBorder="1" applyAlignment="1">
      <alignment horizontal="left"/>
    </xf>
    <xf numFmtId="164" fontId="3" fillId="0" borderId="48" xfId="0" applyFont="1" applyBorder="1" applyAlignment="1">
      <alignment horizontal="center"/>
    </xf>
    <xf numFmtId="168" fontId="3" fillId="0" borderId="48" xfId="0" applyNumberFormat="1" applyFont="1" applyBorder="1" applyAlignment="1">
      <alignment horizontal="center"/>
    </xf>
    <xf numFmtId="164" fontId="3" fillId="0" borderId="49" xfId="0" applyFont="1" applyBorder="1" applyAlignment="1">
      <alignment horizontal="center"/>
    </xf>
    <xf numFmtId="1" fontId="3" fillId="0" borderId="48" xfId="0" applyNumberFormat="1" applyFont="1" applyBorder="1" applyAlignment="1">
      <alignment horizontal="center"/>
    </xf>
    <xf numFmtId="164" fontId="3" fillId="4" borderId="0" xfId="0" applyFont="1" applyFill="1" applyAlignment="1">
      <alignment horizontal="right"/>
    </xf>
    <xf numFmtId="164" fontId="12" fillId="4" borderId="0" xfId="0" applyFont="1" applyFill="1" applyAlignment="1" applyProtection="1">
      <alignment horizontal="right"/>
      <protection locked="0"/>
    </xf>
    <xf numFmtId="164" fontId="19" fillId="4" borderId="0" xfId="0" applyFont="1" applyFill="1" applyAlignment="1">
      <alignment horizontal="right"/>
    </xf>
    <xf numFmtId="164" fontId="3" fillId="0" borderId="48" xfId="0" applyFont="1" applyBorder="1"/>
    <xf numFmtId="164" fontId="20" fillId="4" borderId="0" xfId="0" applyFont="1" applyFill="1" applyAlignment="1">
      <alignment horizontal="right"/>
    </xf>
    <xf numFmtId="164" fontId="6" fillId="4" borderId="48" xfId="0" applyFont="1" applyFill="1" applyBorder="1"/>
    <xf numFmtId="164" fontId="9" fillId="4" borderId="48" xfId="0" applyFont="1" applyFill="1" applyBorder="1"/>
    <xf numFmtId="164" fontId="4" fillId="4" borderId="48" xfId="0" applyFont="1" applyFill="1" applyBorder="1"/>
    <xf numFmtId="167" fontId="6" fillId="4" borderId="0" xfId="0" applyNumberFormat="1" applyFont="1" applyFill="1" applyBorder="1" applyProtection="1"/>
    <xf numFmtId="164" fontId="3" fillId="4" borderId="0" xfId="0" applyFont="1" applyFill="1" applyBorder="1" applyAlignment="1">
      <alignment horizontal="right"/>
    </xf>
    <xf numFmtId="167" fontId="14" fillId="4" borderId="0" xfId="0" applyNumberFormat="1" applyFont="1" applyFill="1" applyBorder="1" applyAlignment="1" applyProtection="1">
      <alignment horizontal="left"/>
      <protection locked="0"/>
    </xf>
    <xf numFmtId="1" fontId="14" fillId="4" borderId="0" xfId="0" applyNumberFormat="1" applyFont="1" applyFill="1" applyBorder="1" applyAlignment="1" applyProtection="1">
      <alignment horizontal="left"/>
      <protection locked="0"/>
    </xf>
    <xf numFmtId="164" fontId="3" fillId="0" borderId="0" xfId="0" applyFont="1" applyBorder="1" applyAlignment="1">
      <alignment horizontal="left" wrapText="1"/>
    </xf>
    <xf numFmtId="1" fontId="6" fillId="0" borderId="0" xfId="0" applyNumberFormat="1" applyFont="1" applyFill="1" applyBorder="1" applyAlignment="1" applyProtection="1">
      <alignment horizontal="center"/>
    </xf>
    <xf numFmtId="164" fontId="8" fillId="3" borderId="51" xfId="0" applyFont="1" applyFill="1" applyBorder="1" applyAlignment="1" applyProtection="1">
      <alignment horizontal="left"/>
    </xf>
    <xf numFmtId="164" fontId="9" fillId="3" borderId="52" xfId="0" applyFont="1" applyFill="1" applyBorder="1"/>
    <xf numFmtId="164" fontId="3" fillId="2" borderId="15" xfId="0" applyFont="1" applyFill="1" applyBorder="1" applyAlignment="1">
      <alignment horizontal="center"/>
    </xf>
    <xf numFmtId="164" fontId="3" fillId="2" borderId="5" xfId="0" applyFont="1" applyFill="1" applyBorder="1" applyAlignment="1" applyProtection="1">
      <alignment horizontal="center"/>
    </xf>
    <xf numFmtId="164" fontId="6" fillId="0" borderId="41" xfId="0" applyFont="1" applyBorder="1"/>
    <xf numFmtId="164" fontId="10" fillId="0" borderId="41" xfId="0" applyFont="1" applyBorder="1" applyAlignment="1" applyProtection="1">
      <alignment horizontal="left"/>
    </xf>
    <xf numFmtId="164" fontId="11" fillId="0" borderId="41" xfId="0" applyFont="1" applyBorder="1" applyProtection="1">
      <protection locked="0"/>
    </xf>
    <xf numFmtId="164" fontId="11" fillId="0" borderId="46" xfId="0" applyFont="1" applyBorder="1" applyProtection="1">
      <protection locked="0"/>
    </xf>
    <xf numFmtId="168" fontId="3" fillId="0" borderId="0" xfId="0" applyNumberFormat="1" applyFont="1" applyBorder="1" applyAlignment="1">
      <alignment horizontal="center"/>
    </xf>
    <xf numFmtId="168" fontId="23" fillId="3" borderId="0" xfId="0" applyNumberFormat="1" applyFont="1" applyFill="1" applyBorder="1"/>
    <xf numFmtId="169" fontId="23" fillId="3" borderId="0" xfId="0" applyNumberFormat="1" applyFont="1" applyFill="1" applyBorder="1"/>
    <xf numFmtId="169" fontId="23" fillId="0" borderId="0" xfId="0" applyNumberFormat="1" applyFont="1" applyFill="1" applyBorder="1"/>
    <xf numFmtId="164" fontId="3" fillId="2" borderId="30" xfId="0" applyFont="1" applyFill="1" applyBorder="1" applyAlignment="1" applyProtection="1">
      <alignment horizontal="center"/>
    </xf>
    <xf numFmtId="164" fontId="11" fillId="0" borderId="0" xfId="0" applyFont="1" applyBorder="1" applyProtection="1">
      <protection locked="0"/>
    </xf>
    <xf numFmtId="164" fontId="16" fillId="0" borderId="19" xfId="0" applyFont="1" applyBorder="1" applyAlignment="1">
      <alignment horizontal="center" vertical="center"/>
    </xf>
    <xf numFmtId="164" fontId="18" fillId="0" borderId="45" xfId="0" applyFont="1" applyBorder="1" applyAlignment="1">
      <alignment horizontal="center" vertical="center"/>
    </xf>
    <xf numFmtId="164" fontId="6" fillId="0" borderId="0" xfId="0" applyFont="1" applyAlignment="1">
      <alignment vertical="center" wrapText="1"/>
    </xf>
    <xf numFmtId="164" fontId="6" fillId="0" borderId="0" xfId="0" applyFont="1" applyAlignment="1">
      <alignment vertical="center"/>
    </xf>
    <xf numFmtId="169" fontId="14" fillId="4" borderId="19" xfId="0" applyNumberFormat="1" applyFont="1" applyFill="1" applyBorder="1" applyAlignment="1">
      <alignment horizontal="center" vertical="center"/>
    </xf>
    <xf numFmtId="164" fontId="14" fillId="0" borderId="8" xfId="0" applyFont="1" applyBorder="1" applyAlignment="1">
      <alignment horizontal="center" vertical="center"/>
    </xf>
    <xf numFmtId="164" fontId="6" fillId="0" borderId="0" xfId="0" applyFont="1" applyAlignment="1">
      <alignment horizontal="right" vertical="center"/>
    </xf>
    <xf numFmtId="164" fontId="6" fillId="0" borderId="0" xfId="0" applyFont="1" applyFill="1" applyAlignment="1">
      <alignment horizontal="center"/>
    </xf>
    <xf numFmtId="164" fontId="4" fillId="0" borderId="0" xfId="0" applyFont="1" applyFill="1"/>
    <xf numFmtId="164" fontId="6" fillId="0" borderId="0" xfId="0" applyFont="1" applyFill="1" applyAlignment="1"/>
    <xf numFmtId="1" fontId="14" fillId="0" borderId="0" xfId="0" applyNumberFormat="1" applyFont="1" applyFill="1" applyBorder="1" applyAlignment="1" applyProtection="1">
      <alignment horizontal="left"/>
      <protection locked="0"/>
    </xf>
    <xf numFmtId="164" fontId="19" fillId="0" borderId="0" xfId="0" quotePrefix="1" applyFont="1" applyAlignment="1">
      <alignment horizontal="right"/>
    </xf>
    <xf numFmtId="164" fontId="7" fillId="0" borderId="0" xfId="0" applyFont="1" applyAlignment="1" applyProtection="1">
      <alignment horizontal="right"/>
      <protection locked="0"/>
    </xf>
    <xf numFmtId="166" fontId="19" fillId="0" borderId="0" xfId="0" applyNumberFormat="1" applyFont="1" applyBorder="1" applyAlignment="1" applyProtection="1">
      <alignment horizontal="right"/>
      <protection locked="0"/>
    </xf>
    <xf numFmtId="164" fontId="12" fillId="0" borderId="0" xfId="0" applyFont="1" applyAlignment="1" applyProtection="1">
      <alignment horizontal="right"/>
      <protection locked="0"/>
    </xf>
    <xf numFmtId="168" fontId="2" fillId="0" borderId="16" xfId="0" quotePrefix="1" applyNumberFormat="1" applyFont="1" applyBorder="1" applyAlignment="1" applyProtection="1">
      <alignment horizontal="center" vertical="center"/>
      <protection locked="0"/>
    </xf>
    <xf numFmtId="1" fontId="2" fillId="0" borderId="8" xfId="0" quotePrefix="1" applyNumberFormat="1" applyFont="1" applyBorder="1" applyAlignment="1" applyProtection="1">
      <alignment horizontal="center" vertical="center"/>
      <protection locked="0"/>
    </xf>
    <xf numFmtId="1" fontId="2" fillId="0" borderId="14" xfId="0" quotePrefix="1" applyNumberFormat="1" applyFont="1" applyBorder="1" applyAlignment="1" applyProtection="1">
      <alignment horizontal="center" vertical="center"/>
      <protection locked="0"/>
    </xf>
    <xf numFmtId="1" fontId="2" fillId="0" borderId="14" xfId="0" applyNumberFormat="1" applyFont="1" applyBorder="1" applyAlignment="1" applyProtection="1">
      <alignment horizontal="center" vertical="center"/>
      <protection locked="0"/>
    </xf>
    <xf numFmtId="168" fontId="2" fillId="0" borderId="5" xfId="0" quotePrefix="1" applyNumberFormat="1" applyFont="1" applyBorder="1" applyAlignment="1" applyProtection="1">
      <alignment horizontal="center" vertical="center"/>
      <protection locked="0"/>
    </xf>
    <xf numFmtId="1" fontId="2" fillId="0" borderId="4" xfId="0" quotePrefix="1" applyNumberFormat="1" applyFont="1" applyBorder="1" applyAlignment="1" applyProtection="1">
      <alignment horizontal="center" vertical="center"/>
      <protection locked="0"/>
    </xf>
    <xf numFmtId="1" fontId="2" fillId="0" borderId="12" xfId="0" quotePrefix="1" applyNumberFormat="1" applyFont="1" applyBorder="1" applyAlignment="1" applyProtection="1">
      <alignment horizontal="center" vertical="center"/>
      <protection locked="0"/>
    </xf>
    <xf numFmtId="168" fontId="2" fillId="5" borderId="26" xfId="0" applyNumberFormat="1" applyFont="1" applyFill="1" applyBorder="1" applyAlignment="1" applyProtection="1">
      <alignment horizontal="center" vertical="center"/>
      <protection locked="0"/>
    </xf>
    <xf numFmtId="1" fontId="2" fillId="5" borderId="25" xfId="0" applyNumberFormat="1" applyFont="1" applyFill="1" applyBorder="1" applyAlignment="1" applyProtection="1">
      <alignment horizontal="center" vertical="center"/>
      <protection locked="0"/>
    </xf>
    <xf numFmtId="1" fontId="2" fillId="5" borderId="27" xfId="0" applyNumberFormat="1" applyFont="1" applyFill="1" applyBorder="1" applyAlignment="1" applyProtection="1">
      <alignment horizontal="center" vertical="center"/>
      <protection locked="0"/>
    </xf>
    <xf numFmtId="1" fontId="2" fillId="4" borderId="8" xfId="0" applyNumberFormat="1" applyFont="1" applyFill="1" applyBorder="1" applyAlignment="1" applyProtection="1">
      <alignment horizontal="center" vertical="center"/>
      <protection locked="0"/>
    </xf>
    <xf numFmtId="168" fontId="2" fillId="4" borderId="8" xfId="0" quotePrefix="1" applyNumberFormat="1" applyFont="1" applyFill="1" applyBorder="1" applyAlignment="1" applyProtection="1">
      <alignment horizontal="center" vertical="center"/>
      <protection locked="0"/>
    </xf>
    <xf numFmtId="1" fontId="2" fillId="0" borderId="4" xfId="0" applyNumberFormat="1" applyFont="1" applyBorder="1" applyAlignment="1" applyProtection="1">
      <alignment horizontal="center" vertical="center"/>
      <protection locked="0"/>
    </xf>
    <xf numFmtId="168" fontId="2" fillId="4" borderId="4" xfId="0" quotePrefix="1" applyNumberFormat="1" applyFont="1" applyFill="1" applyBorder="1" applyAlignment="1" applyProtection="1">
      <alignment horizontal="center" vertical="center"/>
      <protection locked="0"/>
    </xf>
    <xf numFmtId="168" fontId="2" fillId="0" borderId="8" xfId="0" quotePrefix="1" applyNumberFormat="1" applyFont="1" applyBorder="1" applyAlignment="1" applyProtection="1">
      <alignment horizontal="center" vertical="center"/>
      <protection locked="0"/>
    </xf>
    <xf numFmtId="168" fontId="2" fillId="5" borderId="34" xfId="0" applyNumberFormat="1" applyFont="1" applyFill="1" applyBorder="1" applyAlignment="1" applyProtection="1">
      <alignment horizontal="center" vertical="center"/>
      <protection locked="0"/>
    </xf>
    <xf numFmtId="1" fontId="2" fillId="5" borderId="13" xfId="0" applyNumberFormat="1" applyFont="1" applyFill="1" applyBorder="1" applyAlignment="1" applyProtection="1">
      <alignment horizontal="center" vertical="center"/>
      <protection locked="0"/>
    </xf>
    <xf numFmtId="168" fontId="2" fillId="5" borderId="8" xfId="0" applyNumberFormat="1" applyFont="1" applyFill="1" applyBorder="1" applyAlignment="1" applyProtection="1">
      <alignment horizontal="center" vertical="center"/>
      <protection locked="0"/>
    </xf>
    <xf numFmtId="168" fontId="2" fillId="5" borderId="35" xfId="0" applyNumberFormat="1" applyFont="1" applyFill="1" applyBorder="1" applyAlignment="1" applyProtection="1">
      <alignment horizontal="center" vertical="center"/>
      <protection locked="0"/>
    </xf>
    <xf numFmtId="168" fontId="2" fillId="0" borderId="8" xfId="0" applyNumberFormat="1" applyFont="1" applyBorder="1" applyAlignment="1" applyProtection="1">
      <alignment horizontal="center" vertical="center"/>
    </xf>
    <xf numFmtId="1" fontId="2" fillId="0" borderId="4" xfId="0" applyNumberFormat="1" applyFont="1" applyBorder="1" applyAlignment="1" applyProtection="1">
      <alignment horizontal="center" vertical="center"/>
    </xf>
    <xf numFmtId="168" fontId="2" fillId="4" borderId="5" xfId="0" quotePrefix="1" applyNumberFormat="1" applyFont="1" applyFill="1" applyBorder="1" applyAlignment="1" applyProtection="1">
      <alignment horizontal="center" vertical="center"/>
      <protection locked="0"/>
    </xf>
    <xf numFmtId="1" fontId="2" fillId="4" borderId="12" xfId="0" quotePrefix="1" applyNumberFormat="1" applyFont="1" applyFill="1" applyBorder="1" applyAlignment="1" applyProtection="1">
      <alignment horizontal="center" vertical="center"/>
      <protection locked="0"/>
    </xf>
    <xf numFmtId="1" fontId="2" fillId="5" borderId="26" xfId="0" applyNumberFormat="1" applyFont="1" applyFill="1" applyBorder="1" applyAlignment="1" applyProtection="1">
      <alignment horizontal="center" vertical="center"/>
      <protection locked="0"/>
    </xf>
    <xf numFmtId="1" fontId="2" fillId="5" borderId="3" xfId="0" applyNumberFormat="1" applyFont="1" applyFill="1" applyBorder="1" applyAlignment="1" applyProtection="1">
      <alignment horizontal="center" vertical="center"/>
      <protection locked="0"/>
    </xf>
    <xf numFmtId="1" fontId="4" fillId="0" borderId="16" xfId="0" applyNumberFormat="1" applyFont="1" applyBorder="1" applyAlignment="1" applyProtection="1">
      <alignment horizontal="center" vertical="center"/>
    </xf>
    <xf numFmtId="1" fontId="4" fillId="4" borderId="8" xfId="0" applyNumberFormat="1" applyFont="1" applyFill="1" applyBorder="1" applyAlignment="1" applyProtection="1">
      <alignment horizontal="center" vertical="center"/>
    </xf>
    <xf numFmtId="168" fontId="4" fillId="4" borderId="8" xfId="0" applyNumberFormat="1" applyFont="1" applyFill="1" applyBorder="1" applyAlignment="1" applyProtection="1">
      <alignment horizontal="center" vertical="center"/>
    </xf>
    <xf numFmtId="168" fontId="4" fillId="4" borderId="17" xfId="0" applyNumberFormat="1" applyFont="1" applyFill="1" applyBorder="1" applyAlignment="1" applyProtection="1">
      <alignment horizontal="center" vertical="center"/>
    </xf>
    <xf numFmtId="168" fontId="4" fillId="0" borderId="27" xfId="0" applyNumberFormat="1" applyFont="1" applyBorder="1" applyAlignment="1" applyProtection="1">
      <alignment horizontal="center" vertical="center"/>
      <protection locked="0"/>
    </xf>
    <xf numFmtId="168" fontId="4" fillId="4" borderId="8" xfId="0" applyNumberFormat="1" applyFont="1" applyFill="1" applyBorder="1" applyAlignment="1" applyProtection="1">
      <alignment horizontal="center" vertical="center"/>
      <protection locked="0"/>
    </xf>
    <xf numFmtId="168" fontId="4" fillId="4" borderId="17" xfId="0" applyNumberFormat="1" applyFont="1" applyFill="1" applyBorder="1" applyAlignment="1" applyProtection="1">
      <alignment horizontal="center" vertical="center"/>
      <protection locked="0"/>
    </xf>
    <xf numFmtId="168" fontId="4" fillId="0" borderId="14" xfId="0" applyNumberFormat="1" applyFont="1" applyBorder="1" applyAlignment="1" applyProtection="1">
      <alignment horizontal="center" vertical="center"/>
      <protection locked="0"/>
    </xf>
    <xf numFmtId="168" fontId="4" fillId="4" borderId="31" xfId="0" applyNumberFormat="1" applyFont="1" applyFill="1" applyBorder="1" applyAlignment="1" applyProtection="1">
      <alignment horizontal="center" vertical="center"/>
    </xf>
    <xf numFmtId="168" fontId="4" fillId="4" borderId="31" xfId="0" applyNumberFormat="1" applyFont="1" applyFill="1" applyBorder="1" applyAlignment="1" applyProtection="1">
      <alignment horizontal="center" vertical="center"/>
      <protection locked="0"/>
    </xf>
    <xf numFmtId="168" fontId="4" fillId="0" borderId="53" xfId="0" applyNumberFormat="1" applyFont="1" applyBorder="1" applyAlignment="1" applyProtection="1">
      <alignment horizontal="center" vertical="center"/>
      <protection locked="0"/>
    </xf>
    <xf numFmtId="1" fontId="4" fillId="0" borderId="5" xfId="0" applyNumberFormat="1" applyFont="1" applyBorder="1" applyAlignment="1" applyProtection="1">
      <alignment horizontal="center" vertical="center"/>
    </xf>
    <xf numFmtId="168" fontId="4" fillId="0" borderId="4" xfId="0" applyNumberFormat="1" applyFont="1" applyBorder="1" applyAlignment="1" applyProtection="1">
      <alignment horizontal="center" vertical="center"/>
    </xf>
    <xf numFmtId="168" fontId="4" fillId="0" borderId="9" xfId="0" applyNumberFormat="1" applyFont="1" applyBorder="1" applyAlignment="1" applyProtection="1">
      <alignment horizontal="center" vertical="center"/>
    </xf>
    <xf numFmtId="168" fontId="4" fillId="0" borderId="12" xfId="0" applyNumberFormat="1" applyFont="1" applyBorder="1" applyAlignment="1" applyProtection="1">
      <alignment horizontal="center" vertical="center"/>
      <protection locked="0"/>
    </xf>
    <xf numFmtId="168" fontId="6" fillId="0" borderId="15" xfId="0" applyNumberFormat="1" applyFont="1" applyBorder="1" applyAlignment="1" applyProtection="1">
      <alignment vertical="center"/>
    </xf>
    <xf numFmtId="165" fontId="12" fillId="0" borderId="34" xfId="0" applyNumberFormat="1" applyFont="1" applyBorder="1" applyAlignment="1" applyProtection="1">
      <alignment vertical="center"/>
      <protection locked="0"/>
    </xf>
    <xf numFmtId="3" fontId="4" fillId="0" borderId="26" xfId="0" applyNumberFormat="1" applyFont="1" applyBorder="1" applyAlignment="1" applyProtection="1">
      <alignment horizontal="center" vertical="center"/>
    </xf>
    <xf numFmtId="167" fontId="4" fillId="0" borderId="26" xfId="0" applyNumberFormat="1" applyFont="1" applyBorder="1" applyAlignment="1" applyProtection="1">
      <alignment horizontal="center" vertical="center"/>
    </xf>
    <xf numFmtId="166" fontId="4" fillId="0" borderId="26" xfId="0" applyNumberFormat="1" applyFont="1" applyBorder="1" applyAlignment="1" applyProtection="1">
      <alignment horizontal="center" vertical="center"/>
      <protection locked="0"/>
    </xf>
    <xf numFmtId="168" fontId="4" fillId="0" borderId="26" xfId="0" applyNumberFormat="1" applyFont="1" applyBorder="1" applyAlignment="1" applyProtection="1">
      <alignment horizontal="center" vertical="center"/>
      <protection locked="0"/>
    </xf>
    <xf numFmtId="2" fontId="4" fillId="0" borderId="2" xfId="0" applyNumberFormat="1" applyFont="1" applyBorder="1" applyAlignment="1" applyProtection="1">
      <alignment horizontal="center" vertical="center"/>
      <protection locked="0"/>
    </xf>
    <xf numFmtId="1" fontId="4" fillId="0" borderId="26" xfId="0" applyNumberFormat="1" applyFont="1" applyBorder="1" applyAlignment="1" applyProtection="1">
      <alignment horizontal="center" vertical="center"/>
      <protection locked="0"/>
    </xf>
    <xf numFmtId="168" fontId="6" fillId="0" borderId="16" xfId="0" applyNumberFormat="1" applyFont="1" applyBorder="1" applyAlignment="1" applyProtection="1">
      <alignment vertical="center"/>
    </xf>
    <xf numFmtId="165" fontId="12" fillId="0" borderId="8" xfId="0" applyNumberFormat="1" applyFont="1" applyBorder="1" applyAlignment="1" applyProtection="1">
      <alignment vertical="center"/>
      <protection locked="0"/>
    </xf>
    <xf numFmtId="3" fontId="4" fillId="0" borderId="8" xfId="0" applyNumberFormat="1" applyFont="1" applyBorder="1" applyAlignment="1" applyProtection="1">
      <alignment horizontal="center" vertical="center"/>
    </xf>
    <xf numFmtId="167" fontId="4" fillId="0" borderId="8" xfId="0" applyNumberFormat="1" applyFont="1" applyBorder="1" applyAlignment="1" applyProtection="1">
      <alignment horizontal="center" vertical="center"/>
    </xf>
    <xf numFmtId="166" fontId="4" fillId="0" borderId="8" xfId="0" applyNumberFormat="1" applyFont="1" applyBorder="1" applyAlignment="1" applyProtection="1">
      <alignment horizontal="center" vertical="center"/>
      <protection locked="0"/>
    </xf>
    <xf numFmtId="168" fontId="4" fillId="0" borderId="8" xfId="0" applyNumberFormat="1" applyFont="1" applyBorder="1" applyAlignment="1" applyProtection="1">
      <alignment horizontal="center" vertical="center"/>
      <protection locked="0"/>
    </xf>
    <xf numFmtId="2" fontId="4" fillId="0" borderId="50" xfId="0" applyNumberFormat="1" applyFont="1" applyBorder="1" applyAlignment="1" applyProtection="1">
      <alignment horizontal="center" vertical="center"/>
      <protection locked="0"/>
    </xf>
    <xf numFmtId="168" fontId="4" fillId="0" borderId="50" xfId="0" applyNumberFormat="1" applyFont="1" applyBorder="1" applyAlignment="1" applyProtection="1">
      <alignment horizontal="center" vertical="center"/>
      <protection locked="0"/>
    </xf>
    <xf numFmtId="2" fontId="6" fillId="0" borderId="16" xfId="0" applyNumberFormat="1" applyFont="1" applyBorder="1" applyAlignment="1" applyProtection="1">
      <alignment vertical="center"/>
    </xf>
    <xf numFmtId="1" fontId="4" fillId="0" borderId="8" xfId="0" applyNumberFormat="1" applyFont="1" applyFill="1" applyBorder="1" applyAlignment="1" applyProtection="1">
      <alignment horizontal="center" vertical="center"/>
    </xf>
    <xf numFmtId="1" fontId="4" fillId="0" borderId="14" xfId="0" applyNumberFormat="1" applyFont="1" applyFill="1" applyBorder="1" applyAlignment="1" applyProtection="1">
      <alignment horizontal="center" vertical="center"/>
    </xf>
    <xf numFmtId="2" fontId="6" fillId="0" borderId="5" xfId="0" applyNumberFormat="1" applyFont="1" applyBorder="1" applyAlignment="1" applyProtection="1">
      <alignment vertical="center"/>
    </xf>
    <xf numFmtId="165" fontId="12" fillId="0" borderId="4" xfId="0" applyNumberFormat="1" applyFont="1" applyBorder="1" applyAlignment="1" applyProtection="1">
      <alignment vertical="center"/>
      <protection locked="0"/>
    </xf>
    <xf numFmtId="4" fontId="4" fillId="0" borderId="4" xfId="0" applyNumberFormat="1" applyFont="1" applyBorder="1" applyAlignment="1" applyProtection="1">
      <alignment vertical="center"/>
    </xf>
    <xf numFmtId="167" fontId="4" fillId="0" borderId="4" xfId="0" applyNumberFormat="1" applyFont="1" applyBorder="1" applyAlignment="1" applyProtection="1">
      <alignment vertical="center"/>
    </xf>
    <xf numFmtId="166" fontId="4" fillId="0" borderId="4" xfId="0" applyNumberFormat="1" applyFont="1" applyBorder="1" applyAlignment="1" applyProtection="1">
      <alignment vertical="center"/>
      <protection locked="0"/>
    </xf>
    <xf numFmtId="168" fontId="4" fillId="0" borderId="4" xfId="0" applyNumberFormat="1" applyFont="1" applyBorder="1" applyAlignment="1" applyProtection="1">
      <alignment vertical="center"/>
      <protection locked="0"/>
    </xf>
    <xf numFmtId="1" fontId="4" fillId="0" borderId="4" xfId="0" applyNumberFormat="1" applyFont="1" applyFill="1" applyBorder="1" applyAlignment="1" applyProtection="1">
      <alignment horizontal="center" vertical="center"/>
    </xf>
    <xf numFmtId="1" fontId="4" fillId="0" borderId="12" xfId="0" applyNumberFormat="1" applyFont="1" applyFill="1" applyBorder="1" applyAlignment="1" applyProtection="1">
      <alignment horizontal="center" vertical="center"/>
    </xf>
    <xf numFmtId="168" fontId="4" fillId="0" borderId="5" xfId="0" applyNumberFormat="1" applyFont="1" applyBorder="1" applyAlignment="1" applyProtection="1">
      <alignment horizontal="center" vertical="center"/>
      <protection locked="0"/>
    </xf>
    <xf numFmtId="1" fontId="4" fillId="0" borderId="4" xfId="0" applyNumberFormat="1" applyFont="1" applyBorder="1" applyAlignment="1" applyProtection="1">
      <alignment horizontal="center" vertical="center"/>
      <protection locked="0"/>
    </xf>
    <xf numFmtId="168" fontId="4" fillId="0" borderId="4" xfId="0" applyNumberFormat="1" applyFont="1" applyBorder="1" applyAlignment="1" applyProtection="1">
      <alignment horizontal="center" vertical="center"/>
      <protection locked="0"/>
    </xf>
    <xf numFmtId="168" fontId="2" fillId="0" borderId="3" xfId="0" applyNumberFormat="1" applyFont="1" applyBorder="1" applyAlignment="1" applyProtection="1">
      <alignment horizontal="center" vertical="center"/>
      <protection locked="0"/>
    </xf>
    <xf numFmtId="1" fontId="2" fillId="0" borderId="26" xfId="0" applyNumberFormat="1" applyFont="1" applyBorder="1" applyAlignment="1" applyProtection="1">
      <alignment horizontal="center" vertical="center"/>
      <protection locked="0"/>
    </xf>
    <xf numFmtId="168" fontId="2" fillId="0" borderId="27" xfId="0" applyNumberFormat="1" applyFont="1" applyBorder="1" applyAlignment="1" applyProtection="1">
      <alignment horizontal="center" vertical="center"/>
      <protection locked="0"/>
    </xf>
    <xf numFmtId="1" fontId="24" fillId="0" borderId="8" xfId="0" applyNumberFormat="1" applyFont="1" applyFill="1" applyBorder="1" applyAlignment="1" applyProtection="1">
      <alignment horizontal="center" vertical="center"/>
      <protection locked="0"/>
    </xf>
    <xf numFmtId="168" fontId="24" fillId="0" borderId="8" xfId="0" applyNumberFormat="1" applyFont="1" applyFill="1" applyBorder="1" applyAlignment="1" applyProtection="1">
      <alignment horizontal="center" vertical="center"/>
      <protection locked="0"/>
    </xf>
    <xf numFmtId="1" fontId="25" fillId="0" borderId="8" xfId="1" applyNumberFormat="1" applyFont="1" applyFill="1" applyBorder="1" applyAlignment="1" applyProtection="1">
      <alignment horizontal="center" vertical="center"/>
      <protection locked="0"/>
    </xf>
    <xf numFmtId="1" fontId="25" fillId="0" borderId="8" xfId="1" applyNumberFormat="1" applyFont="1" applyBorder="1" applyAlignment="1" applyProtection="1">
      <alignment horizontal="center" vertical="center"/>
      <protection locked="0"/>
    </xf>
    <xf numFmtId="168" fontId="25" fillId="0" borderId="8" xfId="1" applyNumberFormat="1" applyFont="1" applyBorder="1" applyAlignment="1" applyProtection="1">
      <alignment horizontal="center" vertical="center"/>
      <protection locked="0"/>
    </xf>
    <xf numFmtId="168" fontId="25" fillId="0" borderId="8" xfId="0" applyNumberFormat="1" applyFont="1" applyBorder="1" applyAlignment="1" applyProtection="1">
      <alignment horizontal="center" vertical="center"/>
      <protection locked="0"/>
    </xf>
    <xf numFmtId="168" fontId="26" fillId="0" borderId="4" xfId="0" applyNumberFormat="1" applyFont="1" applyFill="1" applyBorder="1" applyAlignment="1" applyProtection="1">
      <alignment horizontal="center" vertical="center"/>
      <protection locked="0"/>
    </xf>
    <xf numFmtId="168" fontId="26" fillId="0" borderId="4" xfId="0" applyNumberFormat="1" applyFont="1" applyBorder="1" applyAlignment="1" applyProtection="1">
      <alignment horizontal="center" vertical="center"/>
      <protection locked="0"/>
    </xf>
    <xf numFmtId="168" fontId="3" fillId="4" borderId="3" xfId="0" applyNumberFormat="1" applyFont="1" applyFill="1" applyBorder="1" applyAlignment="1" applyProtection="1">
      <alignment horizontal="right" vertical="center"/>
    </xf>
    <xf numFmtId="164" fontId="7" fillId="0" borderId="27" xfId="0" applyFont="1" applyBorder="1" applyAlignment="1" applyProtection="1">
      <alignment horizontal="left" vertical="center"/>
      <protection locked="0"/>
    </xf>
    <xf numFmtId="168" fontId="4" fillId="0" borderId="54" xfId="0" applyNumberFormat="1" applyFont="1" applyBorder="1" applyAlignment="1" applyProtection="1">
      <alignment horizontal="center" vertical="center"/>
      <protection locked="0"/>
    </xf>
    <xf numFmtId="1" fontId="4" fillId="0" borderId="34" xfId="0" applyNumberFormat="1" applyFont="1" applyBorder="1" applyAlignment="1" applyProtection="1">
      <alignment horizontal="center" vertical="center"/>
      <protection locked="0"/>
    </xf>
    <xf numFmtId="1" fontId="4" fillId="0" borderId="34" xfId="1" applyNumberFormat="1" applyFont="1" applyBorder="1" applyAlignment="1" applyProtection="1">
      <alignment horizontal="center" vertical="center"/>
      <protection locked="0"/>
    </xf>
    <xf numFmtId="168" fontId="4" fillId="0" borderId="34" xfId="1" applyNumberFormat="1" applyFont="1" applyBorder="1" applyAlignment="1" applyProtection="1">
      <alignment horizontal="center" vertical="center"/>
      <protection locked="0"/>
    </xf>
    <xf numFmtId="168" fontId="4" fillId="0" borderId="13" xfId="0" applyNumberFormat="1" applyFont="1" applyBorder="1" applyAlignment="1" applyProtection="1">
      <alignment horizontal="center" vertical="center"/>
      <protection locked="0"/>
    </xf>
    <xf numFmtId="164" fontId="7" fillId="0" borderId="14" xfId="0" applyFont="1" applyBorder="1" applyAlignment="1" applyProtection="1">
      <alignment horizontal="left" vertical="center"/>
      <protection locked="0"/>
    </xf>
    <xf numFmtId="168" fontId="4" fillId="4" borderId="50" xfId="0" applyNumberFormat="1" applyFont="1" applyFill="1" applyBorder="1" applyAlignment="1" applyProtection="1">
      <alignment horizontal="center" vertical="center"/>
    </xf>
    <xf numFmtId="1" fontId="4" fillId="4" borderId="8" xfId="0" applyNumberFormat="1" applyFont="1" applyFill="1" applyBorder="1" applyAlignment="1" applyProtection="1">
      <alignment horizontal="center" vertical="center"/>
      <protection locked="0"/>
    </xf>
    <xf numFmtId="168" fontId="4" fillId="4" borderId="14" xfId="0" applyNumberFormat="1" applyFont="1" applyFill="1" applyBorder="1" applyAlignment="1" applyProtection="1">
      <alignment horizontal="center" vertical="center"/>
      <protection locked="0"/>
    </xf>
    <xf numFmtId="165" fontId="7" fillId="0" borderId="14" xfId="0" applyNumberFormat="1" applyFont="1" applyBorder="1" applyAlignment="1" applyProtection="1">
      <alignment horizontal="left" vertical="center"/>
      <protection locked="0"/>
    </xf>
    <xf numFmtId="170" fontId="4" fillId="4" borderId="50" xfId="0" applyNumberFormat="1" applyFont="1" applyFill="1" applyBorder="1" applyAlignment="1" applyProtection="1">
      <alignment horizontal="center" vertical="center"/>
    </xf>
    <xf numFmtId="165" fontId="7" fillId="0" borderId="12" xfId="0" applyNumberFormat="1" applyFont="1" applyBorder="1" applyAlignment="1" applyProtection="1">
      <alignment horizontal="left" vertical="center"/>
      <protection locked="0"/>
    </xf>
    <xf numFmtId="170" fontId="4" fillId="0" borderId="5" xfId="0" applyNumberFormat="1" applyFont="1" applyBorder="1" applyAlignment="1" applyProtection="1">
      <alignment horizontal="center" vertical="center"/>
    </xf>
    <xf numFmtId="168" fontId="4" fillId="4" borderId="12" xfId="0" applyNumberFormat="1" applyFont="1" applyFill="1" applyBorder="1" applyAlignment="1" applyProtection="1">
      <alignment horizontal="center" vertical="center"/>
      <protection locked="0"/>
    </xf>
    <xf numFmtId="168" fontId="2" fillId="0" borderId="3" xfId="0" applyNumberFormat="1" applyFont="1" applyBorder="1" applyAlignment="1" applyProtection="1">
      <alignment horizontal="center" vertical="center"/>
    </xf>
    <xf numFmtId="1" fontId="2" fillId="0" borderId="26" xfId="0" applyNumberFormat="1" applyFont="1" applyBorder="1" applyAlignment="1" applyProtection="1">
      <alignment horizontal="center" vertical="center"/>
    </xf>
    <xf numFmtId="1" fontId="4" fillId="0" borderId="26" xfId="0" applyNumberFormat="1" applyFont="1" applyBorder="1" applyAlignment="1" applyProtection="1">
      <alignment horizontal="center" vertical="center"/>
    </xf>
    <xf numFmtId="168" fontId="4" fillId="0" borderId="26" xfId="0" applyNumberFormat="1" applyFont="1" applyBorder="1" applyAlignment="1" applyProtection="1">
      <alignment horizontal="center" vertical="center"/>
    </xf>
    <xf numFmtId="168" fontId="2" fillId="0" borderId="27" xfId="0" applyNumberFormat="1" applyFont="1" applyBorder="1" applyAlignment="1" applyProtection="1">
      <alignment horizontal="center" vertical="center"/>
    </xf>
    <xf numFmtId="168" fontId="26" fillId="3" borderId="8" xfId="0" applyNumberFormat="1" applyFont="1" applyFill="1" applyBorder="1" applyAlignment="1">
      <alignment horizontal="center" vertical="center"/>
    </xf>
    <xf numFmtId="1" fontId="24" fillId="3" borderId="4" xfId="0" applyNumberFormat="1" applyFont="1" applyFill="1" applyBorder="1" applyAlignment="1">
      <alignment horizontal="center" vertical="center"/>
    </xf>
    <xf numFmtId="168" fontId="24" fillId="3" borderId="4" xfId="0" applyNumberFormat="1" applyFont="1" applyFill="1" applyBorder="1" applyAlignment="1">
      <alignment horizontal="center" vertical="center"/>
    </xf>
    <xf numFmtId="168" fontId="6" fillId="0" borderId="6" xfId="0" applyNumberFormat="1" applyFont="1" applyBorder="1" applyAlignment="1" applyProtection="1">
      <alignment vertical="center"/>
    </xf>
    <xf numFmtId="1" fontId="6" fillId="5" borderId="2" xfId="0" applyNumberFormat="1" applyFont="1" applyFill="1" applyBorder="1" applyAlignment="1" applyProtection="1">
      <alignment horizontal="center" vertical="center"/>
      <protection locked="0"/>
    </xf>
    <xf numFmtId="168" fontId="4" fillId="0" borderId="15" xfId="0" applyNumberFormat="1" applyFont="1" applyBorder="1" applyAlignment="1" applyProtection="1">
      <alignment horizontal="center" vertical="center"/>
      <protection locked="0"/>
    </xf>
    <xf numFmtId="168" fontId="4" fillId="0" borderId="34" xfId="0" applyNumberFormat="1" applyFont="1" applyBorder="1" applyAlignment="1" applyProtection="1">
      <alignment horizontal="center" vertical="center"/>
      <protection locked="0"/>
    </xf>
    <xf numFmtId="168" fontId="6" fillId="4" borderId="6" xfId="0" applyNumberFormat="1" applyFont="1" applyFill="1" applyBorder="1" applyAlignment="1" applyProtection="1">
      <alignment vertical="center"/>
    </xf>
    <xf numFmtId="1" fontId="4" fillId="0" borderId="24" xfId="0" applyNumberFormat="1" applyFont="1" applyBorder="1" applyAlignment="1" applyProtection="1">
      <alignment horizontal="center" vertical="center"/>
    </xf>
    <xf numFmtId="168" fontId="4" fillId="0" borderId="24" xfId="0" applyNumberFormat="1" applyFont="1" applyBorder="1" applyAlignment="1" applyProtection="1">
      <alignment horizontal="center" vertical="center"/>
      <protection locked="0"/>
    </xf>
    <xf numFmtId="168" fontId="4" fillId="0" borderId="16" xfId="0" applyNumberFormat="1" applyFont="1" applyBorder="1" applyAlignment="1" applyProtection="1">
      <alignment horizontal="center" vertical="center"/>
    </xf>
    <xf numFmtId="1" fontId="4" fillId="0" borderId="8" xfId="0" applyNumberFormat="1" applyFont="1" applyBorder="1" applyAlignment="1" applyProtection="1">
      <alignment horizontal="center" vertical="center"/>
    </xf>
    <xf numFmtId="168" fontId="4" fillId="0" borderId="8" xfId="0" applyNumberFormat="1" applyFont="1" applyBorder="1" applyAlignment="1" applyProtection="1">
      <alignment horizontal="center" vertical="center"/>
    </xf>
    <xf numFmtId="168" fontId="4" fillId="0" borderId="14" xfId="0" quotePrefix="1" applyNumberFormat="1" applyFont="1" applyBorder="1" applyAlignment="1" applyProtection="1">
      <alignment horizontal="center" vertical="center"/>
    </xf>
    <xf numFmtId="164" fontId="7" fillId="0" borderId="29" xfId="0" applyFont="1" applyBorder="1" applyAlignment="1" applyProtection="1">
      <alignment horizontal="left" vertical="center"/>
      <protection locked="0"/>
    </xf>
    <xf numFmtId="168" fontId="4" fillId="0" borderId="30" xfId="0" applyNumberFormat="1" applyFont="1" applyBorder="1" applyAlignment="1" applyProtection="1">
      <alignment horizontal="center" vertical="center"/>
      <protection locked="0"/>
    </xf>
    <xf numFmtId="168" fontId="6" fillId="0" borderId="7" xfId="0" applyNumberFormat="1" applyFont="1" applyBorder="1" applyAlignment="1" applyProtection="1">
      <alignment vertical="center"/>
    </xf>
    <xf numFmtId="164" fontId="7" fillId="0" borderId="12" xfId="0" applyFont="1" applyBorder="1" applyAlignment="1" applyProtection="1">
      <alignment horizontal="left" vertical="center"/>
      <protection locked="0"/>
    </xf>
    <xf numFmtId="168" fontId="27" fillId="0" borderId="4" xfId="0" applyNumberFormat="1" applyFont="1" applyBorder="1" applyAlignment="1" applyProtection="1">
      <alignment horizontal="center" vertical="center"/>
      <protection locked="0"/>
    </xf>
    <xf numFmtId="1" fontId="27" fillId="0" borderId="9" xfId="0" applyNumberFormat="1" applyFont="1" applyBorder="1" applyAlignment="1" applyProtection="1">
      <alignment horizontal="center" vertical="center"/>
      <protection locked="0"/>
    </xf>
    <xf numFmtId="1" fontId="27" fillId="0" borderId="12" xfId="0" applyNumberFormat="1" applyFont="1" applyBorder="1" applyAlignment="1" applyProtection="1">
      <alignment horizontal="center" vertical="center"/>
      <protection locked="0"/>
    </xf>
    <xf numFmtId="168" fontId="4" fillId="0" borderId="5" xfId="0" applyNumberFormat="1" applyFont="1" applyBorder="1" applyAlignment="1" applyProtection="1">
      <alignment horizontal="center" vertical="center"/>
    </xf>
    <xf numFmtId="1" fontId="4" fillId="0" borderId="4" xfId="0" applyNumberFormat="1" applyFont="1" applyBorder="1" applyAlignment="1" applyProtection="1">
      <alignment horizontal="center" vertical="center"/>
    </xf>
    <xf numFmtId="1" fontId="4" fillId="0" borderId="12" xfId="0" quotePrefix="1" applyNumberFormat="1" applyFont="1" applyBorder="1" applyAlignment="1" applyProtection="1">
      <alignment horizontal="center" vertical="center"/>
    </xf>
    <xf numFmtId="1" fontId="2" fillId="0" borderId="26" xfId="0" applyNumberFormat="1" applyFont="1" applyBorder="1" applyAlignment="1">
      <alignment horizontal="center" vertical="center"/>
    </xf>
    <xf numFmtId="1" fontId="2" fillId="4" borderId="26" xfId="0" quotePrefix="1" applyNumberFormat="1" applyFont="1" applyFill="1" applyBorder="1" applyAlignment="1" applyProtection="1">
      <alignment horizontal="center" vertical="center"/>
      <protection locked="0"/>
    </xf>
    <xf numFmtId="168" fontId="26" fillId="0" borderId="4" xfId="0" applyNumberFormat="1" applyFont="1" applyBorder="1" applyAlignment="1" applyProtection="1">
      <alignment horizontal="center" vertical="center"/>
    </xf>
    <xf numFmtId="164" fontId="14" fillId="0" borderId="0" xfId="0" applyFont="1" applyBorder="1" applyAlignment="1">
      <alignment horizontal="center" vertical="center"/>
    </xf>
    <xf numFmtId="164" fontId="6" fillId="4" borderId="0" xfId="0" applyFont="1" applyFill="1" applyBorder="1" applyAlignment="1">
      <alignment vertical="center"/>
    </xf>
    <xf numFmtId="168" fontId="14" fillId="4" borderId="0" xfId="0" applyNumberFormat="1" applyFont="1" applyFill="1" applyBorder="1" applyAlignment="1">
      <alignment vertical="center"/>
    </xf>
    <xf numFmtId="169" fontId="21" fillId="4" borderId="19" xfId="0" applyNumberFormat="1" applyFont="1" applyFill="1" applyBorder="1" applyAlignment="1">
      <alignment horizontal="center" vertical="center"/>
    </xf>
    <xf numFmtId="164" fontId="3" fillId="0" borderId="0" xfId="0" applyFont="1" applyAlignment="1">
      <alignment horizontal="left" vertical="center"/>
    </xf>
    <xf numFmtId="164" fontId="3" fillId="2" borderId="18" xfId="0" applyFont="1" applyFill="1" applyBorder="1" applyAlignment="1" applyProtection="1">
      <alignment horizontal="center"/>
      <protection locked="0"/>
    </xf>
    <xf numFmtId="164" fontId="3" fillId="2" borderId="36" xfId="0" applyFont="1" applyFill="1" applyBorder="1" applyAlignment="1" applyProtection="1">
      <alignment horizontal="center"/>
      <protection locked="0"/>
    </xf>
    <xf numFmtId="164" fontId="3" fillId="2" borderId="41" xfId="0" applyFont="1" applyFill="1" applyBorder="1" applyAlignment="1" applyProtection="1">
      <alignment horizontal="center"/>
      <protection locked="0"/>
    </xf>
    <xf numFmtId="164" fontId="3" fillId="2" borderId="32" xfId="0" applyFont="1" applyFill="1" applyBorder="1" applyAlignment="1" applyProtection="1">
      <alignment horizontal="center"/>
      <protection locked="0"/>
    </xf>
    <xf numFmtId="164" fontId="3" fillId="2" borderId="38" xfId="0" applyFont="1" applyFill="1" applyBorder="1" applyAlignment="1" applyProtection="1">
      <alignment horizontal="center"/>
      <protection locked="0"/>
    </xf>
    <xf numFmtId="164" fontId="3" fillId="2" borderId="35" xfId="0" applyFont="1" applyFill="1" applyBorder="1" applyAlignment="1" applyProtection="1">
      <alignment horizontal="center"/>
      <protection locked="0"/>
    </xf>
    <xf numFmtId="164" fontId="3" fillId="2" borderId="23" xfId="0" applyFont="1" applyFill="1" applyBorder="1" applyAlignment="1" applyProtection="1">
      <alignment horizontal="center"/>
      <protection locked="0"/>
    </xf>
    <xf numFmtId="164" fontId="3" fillId="2" borderId="0" xfId="0" applyFont="1" applyFill="1" applyBorder="1" applyAlignment="1" applyProtection="1">
      <alignment horizontal="center"/>
      <protection locked="0"/>
    </xf>
    <xf numFmtId="164" fontId="3" fillId="2" borderId="43" xfId="0" applyFont="1" applyFill="1" applyBorder="1" applyAlignment="1" applyProtection="1">
      <alignment horizontal="center"/>
      <protection locked="0"/>
    </xf>
    <xf numFmtId="164" fontId="3" fillId="2" borderId="1" xfId="0" applyFont="1" applyFill="1" applyBorder="1" applyAlignment="1" applyProtection="1">
      <alignment horizontal="center"/>
      <protection locked="0"/>
    </xf>
    <xf numFmtId="164" fontId="3" fillId="2" borderId="23" xfId="0" applyFont="1" applyFill="1" applyBorder="1" applyAlignment="1" applyProtection="1">
      <alignment horizontal="left"/>
      <protection locked="0"/>
    </xf>
    <xf numFmtId="164" fontId="3" fillId="2" borderId="33" xfId="0" applyFont="1" applyFill="1" applyBorder="1" applyAlignment="1" applyProtection="1">
      <alignment horizontal="center"/>
      <protection locked="0"/>
    </xf>
    <xf numFmtId="168" fontId="6" fillId="0" borderId="15" xfId="0" applyNumberFormat="1" applyFont="1" applyFill="1" applyBorder="1" applyAlignment="1" applyProtection="1">
      <alignment vertical="center"/>
    </xf>
    <xf numFmtId="165" fontId="12" fillId="0" borderId="34" xfId="0" applyNumberFormat="1" applyFont="1" applyFill="1" applyBorder="1" applyAlignment="1" applyProtection="1">
      <alignment vertical="center"/>
      <protection locked="0"/>
    </xf>
    <xf numFmtId="3" fontId="4" fillId="0" borderId="26" xfId="0" applyNumberFormat="1" applyFont="1" applyFill="1" applyBorder="1" applyAlignment="1" applyProtection="1">
      <alignment horizontal="center" vertical="center"/>
    </xf>
    <xf numFmtId="167" fontId="4" fillId="0" borderId="26" xfId="0" applyNumberFormat="1" applyFont="1" applyFill="1" applyBorder="1" applyAlignment="1" applyProtection="1">
      <alignment horizontal="center" vertical="center"/>
    </xf>
    <xf numFmtId="166" fontId="4" fillId="0" borderId="26" xfId="0" applyNumberFormat="1" applyFont="1" applyFill="1" applyBorder="1" applyAlignment="1" applyProtection="1">
      <alignment horizontal="center" vertical="center"/>
      <protection locked="0"/>
    </xf>
    <xf numFmtId="168" fontId="4" fillId="0" borderId="26" xfId="0" applyNumberFormat="1" applyFont="1" applyFill="1" applyBorder="1" applyAlignment="1" applyProtection="1">
      <alignment horizontal="center" vertical="center"/>
      <protection locked="0"/>
    </xf>
    <xf numFmtId="168" fontId="4" fillId="0" borderId="27" xfId="0" applyNumberFormat="1" applyFont="1" applyFill="1" applyBorder="1" applyAlignment="1" applyProtection="1">
      <alignment horizontal="center" vertical="center"/>
      <protection locked="0"/>
    </xf>
    <xf numFmtId="168" fontId="6" fillId="0" borderId="16" xfId="0" applyNumberFormat="1" applyFont="1" applyFill="1" applyBorder="1" applyAlignment="1" applyProtection="1">
      <alignment vertical="center"/>
    </xf>
    <xf numFmtId="165" fontId="12" fillId="0" borderId="8" xfId="0" applyNumberFormat="1" applyFont="1" applyFill="1" applyBorder="1" applyAlignment="1" applyProtection="1">
      <alignment vertical="center"/>
      <protection locked="0"/>
    </xf>
    <xf numFmtId="3" fontId="4" fillId="0" borderId="8" xfId="0" applyNumberFormat="1" applyFont="1" applyFill="1" applyBorder="1" applyAlignment="1" applyProtection="1">
      <alignment horizontal="center" vertical="center"/>
    </xf>
    <xf numFmtId="167" fontId="4" fillId="0" borderId="8" xfId="0" applyNumberFormat="1" applyFont="1" applyFill="1" applyBorder="1" applyAlignment="1" applyProtection="1">
      <alignment horizontal="center" vertical="center"/>
    </xf>
    <xf numFmtId="166" fontId="4" fillId="0" borderId="8" xfId="0" applyNumberFormat="1" applyFont="1" applyFill="1" applyBorder="1" applyAlignment="1" applyProtection="1">
      <alignment horizontal="center" vertical="center"/>
      <protection locked="0"/>
    </xf>
    <xf numFmtId="168" fontId="4" fillId="0" borderId="8" xfId="0" applyNumberFormat="1" applyFont="1" applyFill="1" applyBorder="1" applyAlignment="1" applyProtection="1">
      <alignment horizontal="center" vertical="center"/>
      <protection locked="0"/>
    </xf>
    <xf numFmtId="2" fontId="6" fillId="0" borderId="16" xfId="0" applyNumberFormat="1" applyFont="1" applyFill="1" applyBorder="1" applyAlignment="1" applyProtection="1">
      <alignment vertical="center"/>
    </xf>
    <xf numFmtId="2" fontId="6" fillId="0" borderId="5" xfId="0" applyNumberFormat="1" applyFont="1" applyFill="1" applyBorder="1" applyAlignment="1" applyProtection="1">
      <alignment vertical="center"/>
    </xf>
    <xf numFmtId="165" fontId="12" fillId="0" borderId="4" xfId="0" applyNumberFormat="1" applyFont="1" applyFill="1" applyBorder="1" applyAlignment="1" applyProtection="1">
      <alignment vertical="center"/>
      <protection locked="0"/>
    </xf>
    <xf numFmtId="4" fontId="4" fillId="0" borderId="4" xfId="0" applyNumberFormat="1" applyFont="1" applyFill="1" applyBorder="1" applyAlignment="1" applyProtection="1">
      <alignment vertical="center"/>
    </xf>
    <xf numFmtId="167" fontId="4" fillId="0" borderId="4" xfId="0" applyNumberFormat="1" applyFont="1" applyFill="1" applyBorder="1" applyAlignment="1" applyProtection="1">
      <alignment vertical="center"/>
    </xf>
    <xf numFmtId="166" fontId="4" fillId="0" borderId="4" xfId="0" applyNumberFormat="1" applyFont="1" applyFill="1" applyBorder="1" applyAlignment="1" applyProtection="1">
      <alignment vertical="center"/>
      <protection locked="0"/>
    </xf>
    <xf numFmtId="168" fontId="4" fillId="0" borderId="4" xfId="0" applyNumberFormat="1" applyFont="1" applyFill="1" applyBorder="1" applyAlignment="1" applyProtection="1">
      <alignment vertical="center"/>
      <protection locked="0"/>
    </xf>
    <xf numFmtId="168" fontId="4" fillId="0" borderId="12" xfId="0" applyNumberFormat="1" applyFont="1" applyFill="1" applyBorder="1" applyAlignment="1" applyProtection="1">
      <alignment horizontal="center" vertical="center"/>
      <protection locked="0"/>
    </xf>
    <xf numFmtId="168" fontId="6" fillId="6" borderId="15" xfId="0" applyNumberFormat="1" applyFont="1" applyFill="1" applyBorder="1" applyAlignment="1" applyProtection="1">
      <alignment vertical="center"/>
    </xf>
    <xf numFmtId="165" fontId="12" fillId="6" borderId="34" xfId="0" applyNumberFormat="1" applyFont="1" applyFill="1" applyBorder="1" applyAlignment="1" applyProtection="1">
      <alignment vertical="center"/>
      <protection locked="0"/>
    </xf>
    <xf numFmtId="3" fontId="4" fillId="6" borderId="26" xfId="0" applyNumberFormat="1" applyFont="1" applyFill="1" applyBorder="1" applyAlignment="1" applyProtection="1">
      <alignment horizontal="center" vertical="center"/>
    </xf>
    <xf numFmtId="167" fontId="4" fillId="6" borderId="26" xfId="0" applyNumberFormat="1" applyFont="1" applyFill="1" applyBorder="1" applyAlignment="1" applyProtection="1">
      <alignment horizontal="center" vertical="center"/>
    </xf>
    <xf numFmtId="166" fontId="4" fillId="6" borderId="26" xfId="0" applyNumberFormat="1" applyFont="1" applyFill="1" applyBorder="1" applyAlignment="1" applyProtection="1">
      <alignment horizontal="center" vertical="center"/>
      <protection locked="0"/>
    </xf>
    <xf numFmtId="168" fontId="4" fillId="6" borderId="26" xfId="0" applyNumberFormat="1" applyFont="1" applyFill="1" applyBorder="1" applyAlignment="1" applyProtection="1">
      <alignment horizontal="center" vertical="center"/>
      <protection locked="0"/>
    </xf>
    <xf numFmtId="168" fontId="6" fillId="6" borderId="16" xfId="0" applyNumberFormat="1" applyFont="1" applyFill="1" applyBorder="1" applyAlignment="1" applyProtection="1">
      <alignment vertical="center"/>
    </xf>
    <xf numFmtId="165" fontId="12" fillId="6" borderId="8" xfId="0" applyNumberFormat="1" applyFont="1" applyFill="1" applyBorder="1" applyAlignment="1" applyProtection="1">
      <alignment vertical="center"/>
      <protection locked="0"/>
    </xf>
    <xf numFmtId="3" fontId="4" fillId="6" borderId="8" xfId="0" applyNumberFormat="1" applyFont="1" applyFill="1" applyBorder="1" applyAlignment="1" applyProtection="1">
      <alignment horizontal="center" vertical="center"/>
    </xf>
    <xf numFmtId="167" fontId="4" fillId="6" borderId="8" xfId="0" applyNumberFormat="1" applyFont="1" applyFill="1" applyBorder="1" applyAlignment="1" applyProtection="1">
      <alignment horizontal="center" vertical="center"/>
    </xf>
    <xf numFmtId="166" fontId="4" fillId="6" borderId="8" xfId="0" applyNumberFormat="1" applyFont="1" applyFill="1" applyBorder="1" applyAlignment="1" applyProtection="1">
      <alignment horizontal="center" vertical="center"/>
      <protection locked="0"/>
    </xf>
    <xf numFmtId="168" fontId="4" fillId="6" borderId="8" xfId="0" applyNumberFormat="1" applyFont="1" applyFill="1" applyBorder="1" applyAlignment="1" applyProtection="1">
      <alignment horizontal="center" vertical="center"/>
      <protection locked="0"/>
    </xf>
    <xf numFmtId="2" fontId="6" fillId="6" borderId="16" xfId="0" applyNumberFormat="1" applyFont="1" applyFill="1" applyBorder="1" applyAlignment="1" applyProtection="1">
      <alignment vertical="center"/>
    </xf>
    <xf numFmtId="1" fontId="4" fillId="6" borderId="8" xfId="0" applyNumberFormat="1" applyFont="1" applyFill="1" applyBorder="1" applyAlignment="1" applyProtection="1">
      <alignment horizontal="center" vertical="center"/>
    </xf>
    <xf numFmtId="2" fontId="6" fillId="6" borderId="5" xfId="0" applyNumberFormat="1" applyFont="1" applyFill="1" applyBorder="1" applyAlignment="1" applyProtection="1">
      <alignment vertical="center"/>
    </xf>
    <xf numFmtId="165" fontId="12" fillId="6" borderId="4" xfId="0" applyNumberFormat="1" applyFont="1" applyFill="1" applyBorder="1" applyAlignment="1" applyProtection="1">
      <alignment vertical="center"/>
      <protection locked="0"/>
    </xf>
    <xf numFmtId="4" fontId="4" fillId="6" borderId="4" xfId="0" applyNumberFormat="1" applyFont="1" applyFill="1" applyBorder="1" applyAlignment="1" applyProtection="1">
      <alignment vertical="center"/>
    </xf>
    <xf numFmtId="167" fontId="4" fillId="6" borderId="4" xfId="0" applyNumberFormat="1" applyFont="1" applyFill="1" applyBorder="1" applyAlignment="1" applyProtection="1">
      <alignment vertical="center"/>
    </xf>
    <xf numFmtId="166" fontId="4" fillId="6" borderId="4" xfId="0" applyNumberFormat="1" applyFont="1" applyFill="1" applyBorder="1" applyAlignment="1" applyProtection="1">
      <alignment vertical="center"/>
      <protection locked="0"/>
    </xf>
    <xf numFmtId="168" fontId="4" fillId="6" borderId="4" xfId="0" applyNumberFormat="1" applyFont="1" applyFill="1" applyBorder="1" applyAlignment="1" applyProtection="1">
      <alignment vertical="center"/>
      <protection locked="0"/>
    </xf>
    <xf numFmtId="1" fontId="4" fillId="6" borderId="4" xfId="0" applyNumberFormat="1" applyFont="1" applyFill="1" applyBorder="1" applyAlignment="1" applyProtection="1">
      <alignment horizontal="center" vertical="center"/>
    </xf>
    <xf numFmtId="1" fontId="24" fillId="6" borderId="8" xfId="0" applyNumberFormat="1" applyFont="1" applyFill="1" applyBorder="1" applyAlignment="1" applyProtection="1">
      <alignment horizontal="center" vertical="center"/>
      <protection locked="0"/>
    </xf>
    <xf numFmtId="168" fontId="24" fillId="6" borderId="8" xfId="0" applyNumberFormat="1" applyFont="1" applyFill="1" applyBorder="1" applyAlignment="1" applyProtection="1">
      <alignment horizontal="center" vertical="center"/>
      <protection locked="0"/>
    </xf>
    <xf numFmtId="2" fontId="6" fillId="6" borderId="55" xfId="0" applyNumberFormat="1" applyFont="1" applyFill="1" applyBorder="1" applyAlignment="1" applyProtection="1">
      <alignment vertical="center"/>
    </xf>
    <xf numFmtId="168" fontId="4" fillId="6" borderId="17" xfId="0" applyNumberFormat="1" applyFont="1" applyFill="1" applyBorder="1" applyAlignment="1" applyProtection="1">
      <alignment horizontal="center" vertical="center"/>
      <protection locked="0"/>
    </xf>
    <xf numFmtId="168" fontId="4" fillId="6" borderId="24" xfId="0" applyNumberFormat="1" applyFont="1" applyFill="1" applyBorder="1" applyAlignment="1" applyProtection="1">
      <alignment horizontal="center" vertical="center"/>
      <protection locked="0"/>
    </xf>
    <xf numFmtId="168" fontId="4" fillId="6" borderId="8" xfId="0" applyNumberFormat="1" applyFont="1" applyFill="1" applyBorder="1" applyAlignment="1" applyProtection="1">
      <alignment horizontal="center" vertical="center"/>
    </xf>
    <xf numFmtId="168" fontId="4" fillId="6" borderId="17" xfId="0" applyNumberFormat="1" applyFont="1" applyFill="1" applyBorder="1" applyAlignment="1" applyProtection="1">
      <alignment horizontal="center" vertical="center"/>
    </xf>
    <xf numFmtId="164" fontId="7" fillId="6" borderId="14" xfId="0" applyFont="1" applyFill="1" applyBorder="1" applyAlignment="1" applyProtection="1">
      <alignment horizontal="left" vertical="center"/>
      <protection locked="0"/>
    </xf>
    <xf numFmtId="1" fontId="4" fillId="6" borderId="16" xfId="0" applyNumberFormat="1" applyFont="1" applyFill="1" applyBorder="1" applyAlignment="1" applyProtection="1">
      <alignment horizontal="center" vertical="center"/>
    </xf>
    <xf numFmtId="1" fontId="4" fillId="6" borderId="55" xfId="0" applyNumberFormat="1" applyFont="1" applyFill="1" applyBorder="1" applyAlignment="1" applyProtection="1">
      <alignment horizontal="center" vertical="center"/>
    </xf>
    <xf numFmtId="164" fontId="3" fillId="6" borderId="48" xfId="0" applyFont="1" applyFill="1" applyBorder="1" applyAlignment="1">
      <alignment horizontal="left"/>
    </xf>
    <xf numFmtId="164" fontId="3" fillId="6" borderId="48" xfId="0" applyFont="1" applyFill="1" applyBorder="1"/>
    <xf numFmtId="164" fontId="3" fillId="6" borderId="48" xfId="0" applyFont="1" applyFill="1" applyBorder="1" applyAlignment="1">
      <alignment horizontal="center"/>
    </xf>
    <xf numFmtId="1" fontId="3" fillId="6" borderId="48" xfId="0" applyNumberFormat="1" applyFont="1" applyFill="1" applyBorder="1" applyAlignment="1">
      <alignment horizontal="center"/>
    </xf>
    <xf numFmtId="168" fontId="3" fillId="6" borderId="48" xfId="0" applyNumberFormat="1" applyFont="1" applyFill="1" applyBorder="1" applyAlignment="1">
      <alignment horizontal="center"/>
    </xf>
    <xf numFmtId="171" fontId="3" fillId="6" borderId="48" xfId="0" applyNumberFormat="1" applyFont="1" applyFill="1" applyBorder="1" applyAlignment="1">
      <alignment horizontal="center"/>
    </xf>
    <xf numFmtId="14" fontId="3" fillId="6" borderId="48" xfId="0" applyNumberFormat="1" applyFont="1" applyFill="1" applyBorder="1" applyAlignment="1"/>
    <xf numFmtId="168" fontId="6" fillId="6" borderId="6" xfId="0" applyNumberFormat="1" applyFont="1" applyFill="1" applyBorder="1" applyAlignment="1" applyProtection="1">
      <alignment vertical="center"/>
    </xf>
    <xf numFmtId="164" fontId="6" fillId="6" borderId="48" xfId="0" applyFont="1" applyFill="1" applyBorder="1"/>
    <xf numFmtId="1" fontId="4" fillId="6" borderId="24" xfId="0" applyNumberFormat="1" applyFont="1" applyFill="1" applyBorder="1" applyAlignment="1" applyProtection="1">
      <alignment horizontal="center" vertical="center"/>
    </xf>
    <xf numFmtId="168" fontId="4" fillId="6" borderId="25" xfId="0" applyNumberFormat="1" applyFont="1" applyFill="1" applyBorder="1" applyAlignment="1" applyProtection="1">
      <alignment horizontal="center" vertical="center"/>
      <protection locked="0"/>
    </xf>
    <xf numFmtId="168" fontId="4" fillId="6" borderId="30" xfId="0" applyNumberFormat="1" applyFont="1" applyFill="1" applyBorder="1" applyAlignment="1" applyProtection="1">
      <alignment horizontal="center" vertical="center"/>
      <protection locked="0"/>
    </xf>
    <xf numFmtId="168" fontId="4" fillId="6" borderId="4" xfId="0" applyNumberFormat="1" applyFont="1" applyFill="1" applyBorder="1" applyAlignment="1" applyProtection="1">
      <alignment horizontal="center" vertical="center"/>
    </xf>
    <xf numFmtId="168" fontId="27" fillId="6" borderId="4" xfId="0" applyNumberFormat="1" applyFont="1" applyFill="1" applyBorder="1" applyAlignment="1" applyProtection="1">
      <alignment horizontal="center" vertical="center"/>
      <protection locked="0"/>
    </xf>
    <xf numFmtId="1" fontId="27" fillId="6" borderId="9" xfId="0" applyNumberFormat="1" applyFont="1" applyFill="1" applyBorder="1" applyAlignment="1" applyProtection="1">
      <alignment horizontal="center" vertical="center"/>
      <protection locked="0"/>
    </xf>
    <xf numFmtId="1" fontId="6" fillId="6" borderId="28" xfId="0" applyNumberFormat="1" applyFont="1" applyFill="1" applyBorder="1" applyAlignment="1" applyProtection="1">
      <alignment horizontal="center" vertical="center"/>
    </xf>
    <xf numFmtId="1" fontId="6" fillId="6" borderId="10" xfId="0" applyNumberFormat="1" applyFont="1" applyFill="1" applyBorder="1" applyAlignment="1" applyProtection="1">
      <alignment horizontal="center" vertical="center"/>
    </xf>
    <xf numFmtId="164" fontId="7" fillId="6" borderId="29" xfId="0" applyFont="1" applyFill="1" applyBorder="1" applyAlignment="1" applyProtection="1">
      <alignment horizontal="left" vertical="center"/>
      <protection locked="0"/>
    </xf>
    <xf numFmtId="164" fontId="7" fillId="6" borderId="12" xfId="0" applyFont="1" applyFill="1" applyBorder="1" applyAlignment="1" applyProtection="1">
      <alignment horizontal="left" vertical="center"/>
      <protection locked="0"/>
    </xf>
    <xf numFmtId="168" fontId="6" fillId="6" borderId="7" xfId="0" applyNumberFormat="1" applyFont="1" applyFill="1" applyBorder="1" applyAlignment="1" applyProtection="1">
      <alignment vertical="center"/>
    </xf>
    <xf numFmtId="164" fontId="4" fillId="6" borderId="48" xfId="0" applyFont="1" applyFill="1" applyBorder="1"/>
    <xf numFmtId="164" fontId="9" fillId="6" borderId="48" xfId="0" applyFont="1" applyFill="1" applyBorder="1"/>
    <xf numFmtId="2" fontId="4" fillId="0" borderId="2" xfId="0" applyNumberFormat="1" applyFont="1" applyFill="1" applyBorder="1" applyAlignment="1" applyProtection="1">
      <alignment horizontal="center" vertical="center"/>
      <protection locked="0"/>
    </xf>
    <xf numFmtId="1" fontId="4" fillId="0" borderId="26" xfId="0" applyNumberFormat="1" applyFont="1" applyFill="1" applyBorder="1" applyAlignment="1" applyProtection="1">
      <alignment horizontal="center" vertical="center"/>
      <protection locked="0"/>
    </xf>
    <xf numFmtId="2" fontId="4" fillId="0" borderId="50" xfId="0" applyNumberFormat="1" applyFont="1" applyFill="1" applyBorder="1" applyAlignment="1" applyProtection="1">
      <alignment horizontal="center" vertical="center"/>
      <protection locked="0"/>
    </xf>
    <xf numFmtId="168" fontId="4" fillId="0" borderId="14" xfId="0" applyNumberFormat="1" applyFont="1" applyFill="1" applyBorder="1" applyAlignment="1" applyProtection="1">
      <alignment horizontal="center" vertical="center"/>
      <protection locked="0"/>
    </xf>
    <xf numFmtId="168" fontId="4" fillId="0" borderId="50" xfId="0" applyNumberFormat="1" applyFont="1" applyFill="1" applyBorder="1" applyAlignment="1" applyProtection="1">
      <alignment horizontal="center" vertical="center"/>
      <protection locked="0"/>
    </xf>
    <xf numFmtId="168" fontId="4" fillId="0" borderId="5" xfId="0" applyNumberFormat="1" applyFont="1" applyFill="1" applyBorder="1" applyAlignment="1" applyProtection="1">
      <alignment horizontal="center" vertical="center"/>
      <protection locked="0"/>
    </xf>
    <xf numFmtId="1" fontId="4" fillId="0" borderId="4" xfId="0" applyNumberFormat="1" applyFont="1" applyFill="1" applyBorder="1" applyAlignment="1" applyProtection="1">
      <alignment horizontal="center" vertical="center"/>
      <protection locked="0"/>
    </xf>
    <xf numFmtId="168" fontId="4" fillId="0" borderId="4" xfId="0" applyNumberFormat="1" applyFont="1" applyFill="1" applyBorder="1" applyAlignment="1" applyProtection="1">
      <alignment horizontal="center" vertical="center"/>
      <protection locked="0"/>
    </xf>
    <xf numFmtId="168" fontId="2" fillId="0" borderId="3" xfId="0" applyNumberFormat="1" applyFont="1" applyFill="1" applyBorder="1" applyAlignment="1" applyProtection="1">
      <alignment horizontal="center" vertical="center"/>
      <protection locked="0"/>
    </xf>
    <xf numFmtId="1" fontId="2" fillId="0" borderId="26" xfId="0" applyNumberFormat="1" applyFont="1" applyFill="1" applyBorder="1" applyAlignment="1" applyProtection="1">
      <alignment horizontal="center" vertical="center"/>
      <protection locked="0"/>
    </xf>
    <xf numFmtId="168" fontId="2" fillId="0" borderId="27" xfId="0" applyNumberFormat="1" applyFont="1" applyFill="1" applyBorder="1" applyAlignment="1" applyProtection="1">
      <alignment horizontal="center" vertical="center"/>
      <protection locked="0"/>
    </xf>
    <xf numFmtId="168" fontId="2" fillId="0" borderId="16" xfId="0" quotePrefix="1" applyNumberFormat="1" applyFont="1" applyFill="1" applyBorder="1" applyAlignment="1" applyProtection="1">
      <alignment horizontal="center" vertical="center"/>
      <protection locked="0"/>
    </xf>
    <xf numFmtId="1" fontId="2" fillId="0" borderId="8" xfId="0" quotePrefix="1" applyNumberFormat="1" applyFont="1" applyFill="1" applyBorder="1" applyAlignment="1" applyProtection="1">
      <alignment horizontal="center" vertical="center"/>
      <protection locked="0"/>
    </xf>
    <xf numFmtId="1" fontId="2" fillId="0" borderId="14" xfId="0" quotePrefix="1" applyNumberFormat="1" applyFont="1" applyFill="1" applyBorder="1" applyAlignment="1" applyProtection="1">
      <alignment horizontal="center" vertical="center"/>
      <protection locked="0"/>
    </xf>
    <xf numFmtId="168" fontId="25" fillId="0" borderId="8" xfId="1" applyNumberFormat="1" applyFont="1" applyFill="1" applyBorder="1" applyAlignment="1" applyProtection="1">
      <alignment horizontal="center" vertical="center"/>
      <protection locked="0"/>
    </xf>
    <xf numFmtId="168" fontId="25" fillId="0" borderId="8" xfId="0" applyNumberFormat="1" applyFont="1" applyFill="1" applyBorder="1" applyAlignment="1" applyProtection="1">
      <alignment horizontal="center" vertical="center"/>
      <protection locked="0"/>
    </xf>
    <xf numFmtId="1" fontId="2" fillId="0" borderId="14" xfId="0" applyNumberFormat="1" applyFont="1" applyFill="1" applyBorder="1" applyAlignment="1" applyProtection="1">
      <alignment horizontal="center" vertical="center"/>
      <protection locked="0"/>
    </xf>
    <xf numFmtId="168" fontId="2" fillId="0" borderId="5" xfId="0" quotePrefix="1" applyNumberFormat="1" applyFont="1" applyFill="1" applyBorder="1" applyAlignment="1" applyProtection="1">
      <alignment horizontal="center" vertical="center"/>
      <protection locked="0"/>
    </xf>
    <xf numFmtId="1" fontId="2" fillId="0" borderId="4" xfId="0" quotePrefix="1" applyNumberFormat="1" applyFont="1" applyFill="1" applyBorder="1" applyAlignment="1" applyProtection="1">
      <alignment horizontal="center" vertical="center"/>
      <protection locked="0"/>
    </xf>
    <xf numFmtId="1" fontId="2" fillId="0" borderId="12" xfId="0" quotePrefix="1" applyNumberFormat="1" applyFont="1" applyFill="1" applyBorder="1" applyAlignment="1" applyProtection="1">
      <alignment horizontal="center" vertical="center"/>
      <protection locked="0"/>
    </xf>
    <xf numFmtId="169" fontId="21" fillId="0" borderId="19" xfId="0" applyNumberFormat="1" applyFont="1" applyFill="1" applyBorder="1" applyAlignment="1">
      <alignment horizontal="center" vertical="center"/>
    </xf>
    <xf numFmtId="168" fontId="3" fillId="0" borderId="3" xfId="0" applyNumberFormat="1" applyFont="1" applyFill="1" applyBorder="1" applyAlignment="1" applyProtection="1">
      <alignment horizontal="right" vertical="center"/>
    </xf>
    <xf numFmtId="1" fontId="2" fillId="0" borderId="3" xfId="0" applyNumberFormat="1" applyFont="1" applyFill="1" applyBorder="1" applyAlignment="1" applyProtection="1">
      <alignment horizontal="center" vertical="center"/>
      <protection locked="0"/>
    </xf>
    <xf numFmtId="168" fontId="4" fillId="0" borderId="54" xfId="0" applyNumberFormat="1" applyFont="1" applyFill="1" applyBorder="1" applyAlignment="1" applyProtection="1">
      <alignment horizontal="center" vertical="center"/>
      <protection locked="0"/>
    </xf>
    <xf numFmtId="1" fontId="4" fillId="0" borderId="34" xfId="0" applyNumberFormat="1" applyFont="1" applyFill="1" applyBorder="1" applyAlignment="1" applyProtection="1">
      <alignment horizontal="center" vertical="center"/>
      <protection locked="0"/>
    </xf>
    <xf numFmtId="1" fontId="4" fillId="0" borderId="34" xfId="1" applyNumberFormat="1" applyFont="1" applyFill="1" applyBorder="1" applyAlignment="1" applyProtection="1">
      <alignment horizontal="center" vertical="center"/>
      <protection locked="0"/>
    </xf>
    <xf numFmtId="168" fontId="4" fillId="0" borderId="34" xfId="1" applyNumberFormat="1" applyFont="1" applyFill="1" applyBorder="1" applyAlignment="1" applyProtection="1">
      <alignment horizontal="center" vertical="center"/>
      <protection locked="0"/>
    </xf>
    <xf numFmtId="168" fontId="4" fillId="0" borderId="13" xfId="0" applyNumberFormat="1" applyFont="1" applyFill="1" applyBorder="1" applyAlignment="1" applyProtection="1">
      <alignment horizontal="center" vertical="center"/>
      <protection locked="0"/>
    </xf>
    <xf numFmtId="168" fontId="4" fillId="0" borderId="50" xfId="0" applyNumberFormat="1" applyFont="1" applyFill="1" applyBorder="1" applyAlignment="1" applyProtection="1">
      <alignment horizontal="center" vertical="center"/>
    </xf>
    <xf numFmtId="1" fontId="2" fillId="0" borderId="8" xfId="0" applyNumberFormat="1" applyFont="1" applyFill="1" applyBorder="1" applyAlignment="1" applyProtection="1">
      <alignment horizontal="center" vertical="center"/>
      <protection locked="0"/>
    </xf>
    <xf numFmtId="168" fontId="2" fillId="0" borderId="8" xfId="0" quotePrefix="1" applyNumberFormat="1" applyFont="1" applyFill="1" applyBorder="1" applyAlignment="1" applyProtection="1">
      <alignment horizontal="center" vertical="center"/>
      <protection locked="0"/>
    </xf>
    <xf numFmtId="1" fontId="4" fillId="0" borderId="8" xfId="0" applyNumberFormat="1" applyFont="1" applyFill="1" applyBorder="1" applyAlignment="1" applyProtection="1">
      <alignment horizontal="center" vertical="center"/>
      <protection locked="0"/>
    </xf>
    <xf numFmtId="170" fontId="4" fillId="0" borderId="50" xfId="0" applyNumberFormat="1" applyFont="1" applyFill="1" applyBorder="1" applyAlignment="1" applyProtection="1">
      <alignment horizontal="center" vertical="center"/>
    </xf>
    <xf numFmtId="170" fontId="4" fillId="0" borderId="5" xfId="0" applyNumberFormat="1" applyFont="1" applyFill="1" applyBorder="1" applyAlignment="1" applyProtection="1">
      <alignment horizontal="center" vertical="center"/>
    </xf>
    <xf numFmtId="1" fontId="2" fillId="0" borderId="4" xfId="0" applyNumberFormat="1" applyFont="1" applyFill="1" applyBorder="1" applyAlignment="1" applyProtection="1">
      <alignment horizontal="center" vertical="center"/>
      <protection locked="0"/>
    </xf>
    <xf numFmtId="168" fontId="2" fillId="0" borderId="4" xfId="0" quotePrefix="1" applyNumberFormat="1" applyFont="1" applyFill="1" applyBorder="1" applyAlignment="1" applyProtection="1">
      <alignment horizontal="center" vertical="center"/>
      <protection locked="0"/>
    </xf>
    <xf numFmtId="168" fontId="2" fillId="0" borderId="3" xfId="0" applyNumberFormat="1" applyFont="1" applyFill="1" applyBorder="1" applyAlignment="1" applyProtection="1">
      <alignment horizontal="center" vertical="center"/>
    </xf>
    <xf numFmtId="1" fontId="2" fillId="0" borderId="26" xfId="0" applyNumberFormat="1" applyFont="1" applyFill="1" applyBorder="1" applyAlignment="1" applyProtection="1">
      <alignment horizontal="center" vertical="center"/>
    </xf>
    <xf numFmtId="1" fontId="4" fillId="0" borderId="26" xfId="0" applyNumberFormat="1" applyFont="1" applyFill="1" applyBorder="1" applyAlignment="1" applyProtection="1">
      <alignment horizontal="center" vertical="center"/>
    </xf>
    <xf numFmtId="168" fontId="4" fillId="0" borderId="26" xfId="0" applyNumberFormat="1" applyFont="1" applyFill="1" applyBorder="1" applyAlignment="1" applyProtection="1">
      <alignment horizontal="center" vertical="center"/>
    </xf>
    <xf numFmtId="168" fontId="2" fillId="0" borderId="27" xfId="0" applyNumberFormat="1" applyFont="1" applyFill="1" applyBorder="1" applyAlignment="1" applyProtection="1">
      <alignment horizontal="center" vertical="center"/>
    </xf>
    <xf numFmtId="168" fontId="26" fillId="0" borderId="8" xfId="0" applyNumberFormat="1" applyFont="1" applyFill="1" applyBorder="1" applyAlignment="1">
      <alignment horizontal="center" vertical="center"/>
    </xf>
    <xf numFmtId="1" fontId="24" fillId="0" borderId="4" xfId="0" applyNumberFormat="1" applyFont="1" applyFill="1" applyBorder="1" applyAlignment="1">
      <alignment horizontal="center" vertical="center"/>
    </xf>
    <xf numFmtId="168" fontId="24" fillId="0" borderId="4" xfId="0" applyNumberFormat="1" applyFont="1" applyFill="1" applyBorder="1" applyAlignment="1">
      <alignment horizontal="center" vertical="center"/>
    </xf>
    <xf numFmtId="169" fontId="14" fillId="0" borderId="19" xfId="0" applyNumberFormat="1" applyFont="1" applyFill="1" applyBorder="1" applyAlignment="1">
      <alignment horizontal="center" vertical="center"/>
    </xf>
    <xf numFmtId="168" fontId="4" fillId="0" borderId="53" xfId="0" applyNumberFormat="1" applyFont="1" applyFill="1" applyBorder="1" applyAlignment="1" applyProtection="1">
      <alignment horizontal="center" vertical="center"/>
      <protection locked="0"/>
    </xf>
    <xf numFmtId="1" fontId="27" fillId="0" borderId="12" xfId="0" applyNumberFormat="1" applyFont="1" applyFill="1" applyBorder="1" applyAlignment="1" applyProtection="1">
      <alignment horizontal="center" vertical="center"/>
      <protection locked="0"/>
    </xf>
    <xf numFmtId="168" fontId="4" fillId="0" borderId="15" xfId="0" applyNumberFormat="1" applyFont="1" applyFill="1" applyBorder="1" applyAlignment="1" applyProtection="1">
      <alignment horizontal="center" vertical="center"/>
      <protection locked="0"/>
    </xf>
    <xf numFmtId="168" fontId="4" fillId="0" borderId="34" xfId="0" applyNumberFormat="1" applyFont="1" applyFill="1" applyBorder="1" applyAlignment="1" applyProtection="1">
      <alignment horizontal="center" vertical="center"/>
      <protection locked="0"/>
    </xf>
    <xf numFmtId="168" fontId="4" fillId="0" borderId="16" xfId="0" applyNumberFormat="1" applyFont="1" applyFill="1" applyBorder="1" applyAlignment="1" applyProtection="1">
      <alignment horizontal="center" vertical="center"/>
    </xf>
    <xf numFmtId="168" fontId="2" fillId="0" borderId="8" xfId="0" applyNumberFormat="1" applyFont="1" applyFill="1" applyBorder="1" applyAlignment="1" applyProtection="1">
      <alignment horizontal="center" vertical="center"/>
    </xf>
    <xf numFmtId="168" fontId="4" fillId="0" borderId="8" xfId="0" applyNumberFormat="1" applyFont="1" applyFill="1" applyBorder="1" applyAlignment="1" applyProtection="1">
      <alignment horizontal="center" vertical="center"/>
    </xf>
    <xf numFmtId="168" fontId="4" fillId="0" borderId="14" xfId="0" quotePrefix="1" applyNumberFormat="1" applyFont="1" applyFill="1" applyBorder="1" applyAlignment="1" applyProtection="1">
      <alignment horizontal="center" vertical="center"/>
    </xf>
    <xf numFmtId="168" fontId="4" fillId="0" borderId="5" xfId="0" applyNumberFormat="1" applyFont="1" applyFill="1" applyBorder="1" applyAlignment="1" applyProtection="1">
      <alignment horizontal="center" vertical="center"/>
    </xf>
    <xf numFmtId="168" fontId="4" fillId="0" borderId="4" xfId="0" applyNumberFormat="1" applyFont="1" applyFill="1" applyBorder="1" applyAlignment="1" applyProtection="1">
      <alignment horizontal="center" vertical="center"/>
    </xf>
    <xf numFmtId="1" fontId="4" fillId="0" borderId="12" xfId="0" quotePrefix="1" applyNumberFormat="1" applyFont="1" applyFill="1" applyBorder="1" applyAlignment="1" applyProtection="1">
      <alignment horizontal="center" vertical="center"/>
    </xf>
    <xf numFmtId="1" fontId="2" fillId="0" borderId="26" xfId="0" applyNumberFormat="1" applyFont="1" applyFill="1" applyBorder="1" applyAlignment="1">
      <alignment horizontal="center" vertical="center"/>
    </xf>
    <xf numFmtId="1" fontId="2" fillId="0" borderId="26" xfId="0" quotePrefix="1" applyNumberFormat="1" applyFont="1" applyFill="1" applyBorder="1" applyAlignment="1" applyProtection="1">
      <alignment horizontal="center" vertical="center"/>
      <protection locked="0"/>
    </xf>
    <xf numFmtId="168" fontId="26" fillId="0" borderId="4" xfId="0" applyNumberFormat="1" applyFont="1" applyFill="1" applyBorder="1" applyAlignment="1" applyProtection="1">
      <alignment horizontal="center" vertical="center"/>
    </xf>
    <xf numFmtId="164" fontId="6" fillId="0" borderId="0" xfId="0" applyFont="1" applyFill="1"/>
    <xf numFmtId="1" fontId="14" fillId="0" borderId="8" xfId="0" applyNumberFormat="1" applyFont="1" applyFill="1" applyBorder="1" applyAlignment="1" applyProtection="1">
      <alignment horizontal="left"/>
      <protection locked="0"/>
    </xf>
    <xf numFmtId="167" fontId="14" fillId="0" borderId="8" xfId="0" applyNumberFormat="1" applyFont="1" applyFill="1" applyBorder="1" applyAlignment="1" applyProtection="1">
      <alignment horizontal="left"/>
      <protection locked="0"/>
    </xf>
    <xf numFmtId="1" fontId="14" fillId="0" borderId="26" xfId="0" applyNumberFormat="1" applyFont="1" applyFill="1" applyBorder="1" applyAlignment="1" applyProtection="1">
      <alignment horizontal="left"/>
      <protection locked="0"/>
    </xf>
    <xf numFmtId="168" fontId="4" fillId="0" borderId="2" xfId="0" applyNumberFormat="1" applyFont="1" applyFill="1" applyBorder="1" applyAlignment="1" applyProtection="1">
      <alignment horizontal="center" vertical="center"/>
      <protection locked="0"/>
    </xf>
    <xf numFmtId="1" fontId="4" fillId="0" borderId="26" xfId="1" applyNumberFormat="1" applyFont="1" applyFill="1" applyBorder="1" applyAlignment="1" applyProtection="1">
      <alignment horizontal="center" vertical="center"/>
      <protection locked="0"/>
    </xf>
    <xf numFmtId="168" fontId="4" fillId="0" borderId="26" xfId="1" applyNumberFormat="1" applyFont="1" applyFill="1" applyBorder="1" applyAlignment="1" applyProtection="1">
      <alignment horizontal="center" vertical="center"/>
      <protection locked="0"/>
    </xf>
    <xf numFmtId="168" fontId="3" fillId="0" borderId="15" xfId="0" applyNumberFormat="1" applyFont="1" applyFill="1" applyBorder="1" applyAlignment="1" applyProtection="1">
      <alignment horizontal="right" vertical="center"/>
    </xf>
    <xf numFmtId="1" fontId="2" fillId="0" borderId="15" xfId="0" applyNumberFormat="1" applyFont="1" applyFill="1" applyBorder="1" applyAlignment="1" applyProtection="1">
      <alignment horizontal="center" vertical="center"/>
      <protection locked="0"/>
    </xf>
    <xf numFmtId="1" fontId="4" fillId="6" borderId="5" xfId="0" applyNumberFormat="1" applyFont="1" applyFill="1" applyBorder="1" applyAlignment="1" applyProtection="1">
      <alignment horizontal="center" vertical="center"/>
    </xf>
    <xf numFmtId="168" fontId="4" fillId="4" borderId="4" xfId="0" applyNumberFormat="1" applyFont="1" applyFill="1" applyBorder="1" applyAlignment="1" applyProtection="1">
      <alignment horizontal="center" vertical="center"/>
      <protection locked="0"/>
    </xf>
    <xf numFmtId="168" fontId="4" fillId="0" borderId="37" xfId="0" applyNumberFormat="1" applyFont="1" applyFill="1" applyBorder="1" applyAlignment="1" applyProtection="1">
      <alignment horizontal="center" vertical="center"/>
      <protection locked="0"/>
    </xf>
    <xf numFmtId="170" fontId="4" fillId="4" borderId="5" xfId="0" applyNumberFormat="1" applyFont="1" applyFill="1" applyBorder="1" applyAlignment="1" applyProtection="1">
      <alignment horizontal="center" vertical="center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64" fontId="4" fillId="6" borderId="0" xfId="0" applyFont="1" applyFill="1"/>
    <xf numFmtId="168" fontId="4" fillId="6" borderId="9" xfId="0" applyNumberFormat="1" applyFont="1" applyFill="1" applyBorder="1" applyAlignment="1" applyProtection="1">
      <alignment horizontal="center" vertical="center"/>
    </xf>
    <xf numFmtId="168" fontId="4" fillId="6" borderId="31" xfId="0" applyNumberFormat="1" applyFont="1" applyFill="1" applyBorder="1" applyAlignment="1" applyProtection="1">
      <alignment horizontal="center" vertical="center"/>
      <protection locked="0"/>
    </xf>
    <xf numFmtId="168" fontId="2" fillId="0" borderId="4" xfId="0" applyNumberFormat="1" applyFont="1" applyFill="1" applyBorder="1" applyAlignment="1" applyProtection="1">
      <alignment horizontal="center" vertical="center"/>
    </xf>
    <xf numFmtId="164" fontId="6" fillId="0" borderId="0" xfId="0" applyFont="1" applyFill="1" applyBorder="1"/>
    <xf numFmtId="168" fontId="6" fillId="0" borderId="0" xfId="0" applyNumberFormat="1" applyFont="1" applyFill="1" applyBorder="1"/>
    <xf numFmtId="164" fontId="14" fillId="0" borderId="0" xfId="0" applyFont="1" applyFill="1" applyBorder="1" applyAlignment="1">
      <alignment horizontal="center" vertical="center"/>
    </xf>
    <xf numFmtId="164" fontId="6" fillId="0" borderId="0" xfId="0" applyFont="1" applyFill="1" applyBorder="1" applyAlignment="1">
      <alignment vertical="center"/>
    </xf>
    <xf numFmtId="168" fontId="14" fillId="0" borderId="0" xfId="0" applyNumberFormat="1" applyFont="1" applyFill="1" applyBorder="1" applyAlignment="1">
      <alignment vertical="center"/>
    </xf>
    <xf numFmtId="164" fontId="5" fillId="0" borderId="0" xfId="0" applyFont="1" applyFill="1" applyAlignment="1">
      <alignment horizontal="left"/>
    </xf>
    <xf numFmtId="164" fontId="3" fillId="0" borderId="0" xfId="0" applyFont="1" applyFill="1" applyAlignment="1">
      <alignment horizontal="left"/>
    </xf>
    <xf numFmtId="164" fontId="3" fillId="0" borderId="0" xfId="0" applyFont="1" applyFill="1" applyAlignment="1">
      <alignment horizontal="right"/>
    </xf>
    <xf numFmtId="164" fontId="3" fillId="0" borderId="48" xfId="0" applyFont="1" applyFill="1" applyBorder="1" applyAlignment="1">
      <alignment horizontal="left"/>
    </xf>
    <xf numFmtId="164" fontId="3" fillId="0" borderId="48" xfId="0" applyFont="1" applyFill="1" applyBorder="1"/>
    <xf numFmtId="164" fontId="3" fillId="0" borderId="0" xfId="0" applyFont="1" applyFill="1"/>
    <xf numFmtId="164" fontId="2" fillId="0" borderId="0" xfId="0" applyFont="1" applyFill="1" applyAlignment="1">
      <alignment horizontal="left"/>
    </xf>
    <xf numFmtId="1" fontId="3" fillId="0" borderId="48" xfId="0" applyNumberFormat="1" applyFont="1" applyFill="1" applyBorder="1" applyAlignment="1">
      <alignment horizontal="center"/>
    </xf>
    <xf numFmtId="171" fontId="3" fillId="0" borderId="48" xfId="0" applyNumberFormat="1" applyFont="1" applyFill="1" applyBorder="1" applyAlignment="1">
      <alignment horizontal="center"/>
    </xf>
    <xf numFmtId="14" fontId="3" fillId="0" borderId="48" xfId="0" applyNumberFormat="1" applyFont="1" applyFill="1" applyBorder="1" applyAlignment="1"/>
    <xf numFmtId="164" fontId="6" fillId="0" borderId="0" xfId="0" applyFont="1" applyFill="1" applyAlignment="1" applyProtection="1">
      <alignment horizontal="left"/>
    </xf>
    <xf numFmtId="164" fontId="3" fillId="0" borderId="0" xfId="0" applyFont="1" applyFill="1" applyAlignment="1" applyProtection="1">
      <alignment horizontal="left"/>
    </xf>
    <xf numFmtId="164" fontId="7" fillId="0" borderId="0" xfId="0" applyFont="1" applyFill="1" applyBorder="1" applyProtection="1">
      <protection locked="0"/>
    </xf>
    <xf numFmtId="164" fontId="12" fillId="0" borderId="0" xfId="0" applyFont="1" applyFill="1" applyProtection="1">
      <protection locked="0"/>
    </xf>
    <xf numFmtId="164" fontId="3" fillId="0" borderId="48" xfId="0" applyFont="1" applyFill="1" applyBorder="1" applyAlignment="1">
      <alignment horizontal="center"/>
    </xf>
    <xf numFmtId="168" fontId="3" fillId="0" borderId="48" xfId="0" applyNumberFormat="1" applyFont="1" applyFill="1" applyBorder="1" applyAlignment="1">
      <alignment horizontal="center"/>
    </xf>
    <xf numFmtId="164" fontId="7" fillId="0" borderId="0" xfId="0" applyFont="1" applyFill="1" applyProtection="1">
      <protection locked="0"/>
    </xf>
    <xf numFmtId="164" fontId="3" fillId="0" borderId="0" xfId="0" applyFont="1" applyFill="1" applyBorder="1" applyAlignment="1">
      <alignment horizontal="left"/>
    </xf>
    <xf numFmtId="164" fontId="17" fillId="0" borderId="0" xfId="0" applyFont="1" applyFill="1" applyBorder="1"/>
    <xf numFmtId="164" fontId="13" fillId="0" borderId="0" xfId="0" applyFont="1" applyFill="1"/>
    <xf numFmtId="164" fontId="18" fillId="0" borderId="0" xfId="0" applyFont="1" applyFill="1" applyBorder="1"/>
    <xf numFmtId="168" fontId="3" fillId="0" borderId="0" xfId="0" quotePrefix="1" applyNumberFormat="1" applyFont="1" applyFill="1" applyBorder="1" applyAlignment="1" applyProtection="1">
      <alignment horizontal="center"/>
      <protection locked="0"/>
    </xf>
    <xf numFmtId="168" fontId="6" fillId="0" borderId="0" xfId="0" applyNumberFormat="1" applyFont="1" applyFill="1"/>
    <xf numFmtId="164" fontId="8" fillId="0" borderId="51" xfId="0" applyFont="1" applyFill="1" applyBorder="1" applyAlignment="1" applyProtection="1">
      <alignment horizontal="left"/>
    </xf>
    <xf numFmtId="164" fontId="9" fillId="0" borderId="52" xfId="0" applyFont="1" applyFill="1" applyBorder="1"/>
    <xf numFmtId="164" fontId="6" fillId="0" borderId="41" xfId="0" applyFont="1" applyFill="1" applyBorder="1"/>
    <xf numFmtId="164" fontId="10" fillId="0" borderId="41" xfId="0" applyFont="1" applyFill="1" applyBorder="1" applyAlignment="1" applyProtection="1">
      <alignment horizontal="left"/>
    </xf>
    <xf numFmtId="164" fontId="11" fillId="0" borderId="41" xfId="0" applyFont="1" applyFill="1" applyBorder="1" applyProtection="1">
      <protection locked="0"/>
    </xf>
    <xf numFmtId="164" fontId="11" fillId="0" borderId="46" xfId="0" applyFont="1" applyFill="1" applyBorder="1" applyProtection="1">
      <protection locked="0"/>
    </xf>
    <xf numFmtId="164" fontId="3" fillId="0" borderId="23" xfId="0" applyFont="1" applyFill="1" applyBorder="1" applyAlignment="1" applyProtection="1">
      <alignment horizontal="left"/>
    </xf>
    <xf numFmtId="164" fontId="10" fillId="0" borderId="23" xfId="0" applyFont="1" applyFill="1" applyBorder="1" applyAlignment="1" applyProtection="1">
      <alignment horizontal="left"/>
    </xf>
    <xf numFmtId="164" fontId="11" fillId="0" borderId="23" xfId="0" applyFont="1" applyFill="1" applyBorder="1" applyProtection="1">
      <protection locked="0"/>
    </xf>
    <xf numFmtId="164" fontId="7" fillId="0" borderId="23" xfId="0" applyFont="1" applyFill="1" applyBorder="1" applyProtection="1">
      <protection locked="0"/>
    </xf>
    <xf numFmtId="164" fontId="6" fillId="0" borderId="39" xfId="0" applyFont="1" applyFill="1" applyBorder="1"/>
    <xf numFmtId="164" fontId="3" fillId="0" borderId="15" xfId="0" applyFont="1" applyFill="1" applyBorder="1" applyAlignment="1">
      <alignment horizontal="center"/>
    </xf>
    <xf numFmtId="164" fontId="3" fillId="0" borderId="36" xfId="0" applyFont="1" applyFill="1" applyBorder="1" applyAlignment="1" applyProtection="1">
      <alignment horizontal="center"/>
      <protection locked="0"/>
    </xf>
    <xf numFmtId="164" fontId="3" fillId="0" borderId="36" xfId="0" applyFont="1" applyFill="1" applyBorder="1" applyAlignment="1" applyProtection="1">
      <alignment horizontal="center"/>
    </xf>
    <xf numFmtId="164" fontId="3" fillId="0" borderId="41" xfId="0" applyFont="1" applyFill="1" applyBorder="1" applyAlignment="1" applyProtection="1">
      <alignment horizontal="center"/>
    </xf>
    <xf numFmtId="164" fontId="3" fillId="0" borderId="39" xfId="0" applyFont="1" applyFill="1" applyBorder="1" applyAlignment="1" applyProtection="1">
      <alignment horizontal="center"/>
    </xf>
    <xf numFmtId="164" fontId="3" fillId="0" borderId="23" xfId="0" applyFont="1" applyFill="1" applyBorder="1" applyAlignment="1" applyProtection="1">
      <alignment horizontal="center"/>
      <protection locked="0"/>
    </xf>
    <xf numFmtId="164" fontId="3" fillId="0" borderId="41" xfId="0" applyFont="1" applyFill="1" applyBorder="1" applyAlignment="1" applyProtection="1">
      <alignment horizontal="center"/>
      <protection locked="0"/>
    </xf>
    <xf numFmtId="164" fontId="3" fillId="0" borderId="23" xfId="0" applyFont="1" applyFill="1" applyBorder="1" applyAlignment="1" applyProtection="1">
      <alignment horizontal="left"/>
      <protection locked="0"/>
    </xf>
    <xf numFmtId="164" fontId="3" fillId="0" borderId="23" xfId="0" applyFont="1" applyFill="1" applyBorder="1" applyAlignment="1" applyProtection="1">
      <alignment horizontal="center"/>
    </xf>
    <xf numFmtId="164" fontId="3" fillId="0" borderId="5" xfId="0" applyFont="1" applyFill="1" applyBorder="1" applyAlignment="1" applyProtection="1">
      <alignment horizontal="center"/>
    </xf>
    <xf numFmtId="164" fontId="3" fillId="0" borderId="38" xfId="0" applyFont="1" applyFill="1" applyBorder="1" applyAlignment="1" applyProtection="1">
      <alignment horizontal="center"/>
      <protection locked="0"/>
    </xf>
    <xf numFmtId="164" fontId="3" fillId="0" borderId="38" xfId="0" applyFont="1" applyFill="1" applyBorder="1" applyAlignment="1" applyProtection="1">
      <alignment horizontal="center"/>
    </xf>
    <xf numFmtId="164" fontId="3" fillId="0" borderId="35" xfId="0" applyFont="1" applyFill="1" applyBorder="1" applyAlignment="1" applyProtection="1">
      <alignment horizontal="center"/>
    </xf>
    <xf numFmtId="164" fontId="3" fillId="0" borderId="40" xfId="0" applyFont="1" applyFill="1" applyBorder="1" applyAlignment="1" applyProtection="1">
      <alignment horizontal="center"/>
    </xf>
    <xf numFmtId="164" fontId="3" fillId="0" borderId="1" xfId="0" applyFont="1" applyFill="1" applyBorder="1" applyAlignment="1" applyProtection="1">
      <alignment horizontal="center"/>
      <protection locked="0"/>
    </xf>
    <xf numFmtId="164" fontId="3" fillId="0" borderId="35" xfId="0" applyFont="1" applyFill="1" applyBorder="1" applyAlignment="1" applyProtection="1">
      <alignment horizontal="center"/>
      <protection locked="0"/>
    </xf>
    <xf numFmtId="164" fontId="3" fillId="0" borderId="1" xfId="0" applyFont="1" applyFill="1" applyBorder="1" applyAlignment="1" applyProtection="1">
      <alignment horizontal="center"/>
    </xf>
    <xf numFmtId="166" fontId="6" fillId="0" borderId="0" xfId="0" applyNumberFormat="1" applyFont="1" applyFill="1" applyBorder="1" applyAlignment="1" applyProtection="1">
      <alignment horizontal="left"/>
    </xf>
    <xf numFmtId="164" fontId="6" fillId="0" borderId="0" xfId="0" applyFont="1" applyFill="1" applyAlignment="1">
      <alignment horizontal="left"/>
    </xf>
    <xf numFmtId="164" fontId="7" fillId="0" borderId="0" xfId="0" applyFont="1" applyFill="1" applyAlignment="1" applyProtection="1">
      <alignment horizontal="left"/>
      <protection locked="0"/>
    </xf>
    <xf numFmtId="164" fontId="19" fillId="0" borderId="0" xfId="0" quotePrefix="1" applyFont="1" applyFill="1" applyAlignment="1">
      <alignment horizontal="right"/>
    </xf>
    <xf numFmtId="164" fontId="7" fillId="0" borderId="0" xfId="0" applyFont="1" applyFill="1" applyAlignment="1" applyProtection="1">
      <alignment horizontal="right"/>
      <protection locked="0"/>
    </xf>
    <xf numFmtId="4" fontId="6" fillId="0" borderId="0" xfId="0" applyNumberFormat="1" applyFont="1" applyFill="1" applyBorder="1" applyProtection="1"/>
    <xf numFmtId="167" fontId="6" fillId="0" borderId="0" xfId="0" applyNumberFormat="1" applyFont="1" applyFill="1" applyBorder="1" applyProtection="1"/>
    <xf numFmtId="166" fontId="19" fillId="0" borderId="0" xfId="0" applyNumberFormat="1" applyFont="1" applyFill="1" applyBorder="1" applyAlignment="1" applyProtection="1">
      <alignment horizontal="right"/>
      <protection locked="0"/>
    </xf>
    <xf numFmtId="166" fontId="6" fillId="0" borderId="0" xfId="0" applyNumberFormat="1" applyFont="1" applyFill="1" applyBorder="1" applyAlignment="1" applyProtection="1">
      <alignment horizontal="fill"/>
    </xf>
    <xf numFmtId="164" fontId="12" fillId="0" borderId="0" xfId="0" applyFont="1" applyFill="1" applyAlignment="1" applyProtection="1">
      <alignment horizontal="right"/>
      <protection locked="0"/>
    </xf>
    <xf numFmtId="164" fontId="8" fillId="0" borderId="0" xfId="0" applyFont="1" applyFill="1"/>
    <xf numFmtId="164" fontId="9" fillId="0" borderId="0" xfId="0" applyFont="1" applyFill="1"/>
    <xf numFmtId="164" fontId="6" fillId="0" borderId="48" xfId="0" applyFont="1" applyFill="1" applyBorder="1"/>
    <xf numFmtId="164" fontId="9" fillId="0" borderId="48" xfId="0" applyFont="1" applyFill="1" applyBorder="1"/>
    <xf numFmtId="164" fontId="3" fillId="0" borderId="0" xfId="0" applyFont="1" applyFill="1" applyAlignment="1">
      <alignment horizontal="left" vertical="center"/>
    </xf>
    <xf numFmtId="164" fontId="3" fillId="0" borderId="0" xfId="0" applyFont="1" applyFill="1" applyBorder="1" applyAlignment="1">
      <alignment horizontal="left" wrapText="1"/>
    </xf>
    <xf numFmtId="164" fontId="15" fillId="0" borderId="0" xfId="0" applyFont="1" applyFill="1" applyAlignment="1">
      <alignment vertical="center" wrapText="1"/>
    </xf>
    <xf numFmtId="168" fontId="3" fillId="0" borderId="0" xfId="0" applyNumberFormat="1" applyFont="1" applyFill="1" applyBorder="1" applyAlignment="1">
      <alignment horizontal="center"/>
    </xf>
    <xf numFmtId="164" fontId="8" fillId="0" borderId="11" xfId="0" applyFont="1" applyFill="1" applyBorder="1" applyAlignment="1" applyProtection="1">
      <alignment horizontal="left"/>
    </xf>
    <xf numFmtId="164" fontId="9" fillId="0" borderId="36" xfId="0" applyFont="1" applyFill="1" applyBorder="1"/>
    <xf numFmtId="164" fontId="6" fillId="0" borderId="18" xfId="0" applyFont="1" applyFill="1" applyBorder="1"/>
    <xf numFmtId="164" fontId="10" fillId="0" borderId="36" xfId="0" applyFont="1" applyFill="1" applyBorder="1" applyAlignment="1" applyProtection="1">
      <alignment horizontal="left"/>
    </xf>
    <xf numFmtId="164" fontId="3" fillId="0" borderId="18" xfId="0" applyFont="1" applyFill="1" applyBorder="1" applyAlignment="1" applyProtection="1">
      <alignment horizontal="left"/>
    </xf>
    <xf numFmtId="164" fontId="6" fillId="0" borderId="21" xfId="0" applyFont="1" applyFill="1" applyBorder="1" applyAlignment="1" applyProtection="1">
      <alignment horizontal="left"/>
    </xf>
    <xf numFmtId="164" fontId="11" fillId="0" borderId="21" xfId="0" applyFont="1" applyFill="1" applyBorder="1" applyAlignment="1" applyProtection="1">
      <alignment horizontal="left"/>
    </xf>
    <xf numFmtId="164" fontId="11" fillId="0" borderId="21" xfId="0" applyFont="1" applyFill="1" applyBorder="1" applyProtection="1">
      <protection locked="0"/>
    </xf>
    <xf numFmtId="168" fontId="7" fillId="0" borderId="21" xfId="0" applyNumberFormat="1" applyFont="1" applyFill="1" applyBorder="1" applyProtection="1">
      <protection locked="0"/>
    </xf>
    <xf numFmtId="164" fontId="6" fillId="0" borderId="22" xfId="0" applyFont="1" applyFill="1" applyBorder="1"/>
    <xf numFmtId="164" fontId="3" fillId="0" borderId="18" xfId="0" applyFont="1" applyFill="1" applyBorder="1" applyAlignment="1">
      <alignment horizontal="center"/>
    </xf>
    <xf numFmtId="164" fontId="3" fillId="0" borderId="18" xfId="0" applyFont="1" applyFill="1" applyBorder="1" applyAlignment="1" applyProtection="1">
      <alignment horizontal="center"/>
      <protection locked="0"/>
    </xf>
    <xf numFmtId="164" fontId="3" fillId="0" borderId="46" xfId="0" applyFont="1" applyFill="1" applyBorder="1" applyAlignment="1" applyProtection="1">
      <alignment horizontal="center"/>
    </xf>
    <xf numFmtId="168" fontId="3" fillId="0" borderId="41" xfId="0" applyNumberFormat="1" applyFont="1" applyFill="1" applyBorder="1" applyAlignment="1" applyProtection="1">
      <alignment horizontal="center"/>
    </xf>
    <xf numFmtId="164" fontId="3" fillId="0" borderId="32" xfId="0" applyFont="1" applyFill="1" applyBorder="1" applyAlignment="1" applyProtection="1">
      <alignment horizontal="center"/>
    </xf>
    <xf numFmtId="164" fontId="3" fillId="0" borderId="32" xfId="0" applyFont="1" applyFill="1" applyBorder="1" applyAlignment="1" applyProtection="1">
      <alignment horizontal="center"/>
      <protection locked="0"/>
    </xf>
    <xf numFmtId="164" fontId="3" fillId="0" borderId="37" xfId="0" applyFont="1" applyFill="1" applyBorder="1" applyAlignment="1" applyProtection="1">
      <alignment horizontal="center"/>
    </xf>
    <xf numFmtId="164" fontId="3" fillId="0" borderId="0" xfId="0" applyFont="1" applyFill="1" applyBorder="1" applyAlignment="1" applyProtection="1">
      <alignment horizontal="center"/>
      <protection locked="0"/>
    </xf>
    <xf numFmtId="164" fontId="3" fillId="0" borderId="43" xfId="0" applyFont="1" applyFill="1" applyBorder="1" applyAlignment="1" applyProtection="1">
      <alignment horizontal="center"/>
      <protection locked="0"/>
    </xf>
    <xf numFmtId="164" fontId="3" fillId="0" borderId="0" xfId="0" applyFont="1" applyFill="1" applyBorder="1" applyAlignment="1" applyProtection="1">
      <alignment horizontal="center"/>
    </xf>
    <xf numFmtId="164" fontId="3" fillId="0" borderId="43" xfId="0" applyFont="1" applyFill="1" applyBorder="1" applyAlignment="1" applyProtection="1">
      <alignment horizontal="center"/>
    </xf>
    <xf numFmtId="168" fontId="3" fillId="0" borderId="43" xfId="0" applyNumberFormat="1" applyFont="1" applyFill="1" applyBorder="1" applyAlignment="1" applyProtection="1">
      <alignment horizontal="center"/>
    </xf>
    <xf numFmtId="164" fontId="3" fillId="0" borderId="44" xfId="0" applyFont="1" applyFill="1" applyBorder="1" applyAlignment="1" applyProtection="1">
      <alignment horizontal="center"/>
    </xf>
    <xf numFmtId="164" fontId="7" fillId="0" borderId="13" xfId="0" applyFont="1" applyFill="1" applyBorder="1" applyAlignment="1" applyProtection="1">
      <alignment horizontal="left" vertical="center"/>
      <protection locked="0"/>
    </xf>
    <xf numFmtId="168" fontId="2" fillId="0" borderId="34" xfId="0" applyNumberFormat="1" applyFont="1" applyFill="1" applyBorder="1" applyAlignment="1" applyProtection="1">
      <alignment horizontal="center" vertical="center"/>
      <protection locked="0"/>
    </xf>
    <xf numFmtId="1" fontId="2" fillId="0" borderId="42" xfId="0" applyNumberFormat="1" applyFont="1" applyFill="1" applyBorder="1" applyAlignment="1" applyProtection="1">
      <alignment horizontal="center" vertical="center"/>
      <protection locked="0"/>
    </xf>
    <xf numFmtId="1" fontId="2" fillId="0" borderId="13" xfId="0" applyNumberFormat="1" applyFont="1" applyFill="1" applyBorder="1" applyAlignment="1" applyProtection="1">
      <alignment horizontal="center" vertical="center"/>
      <protection locked="0"/>
    </xf>
    <xf numFmtId="164" fontId="7" fillId="0" borderId="14" xfId="0" applyFont="1" applyFill="1" applyBorder="1" applyAlignment="1" applyProtection="1">
      <alignment horizontal="left" vertical="center"/>
      <protection locked="0"/>
    </xf>
    <xf numFmtId="168" fontId="2" fillId="0" borderId="26" xfId="0" applyNumberFormat="1" applyFont="1" applyFill="1" applyBorder="1" applyAlignment="1" applyProtection="1">
      <alignment horizontal="center" vertical="center"/>
      <protection locked="0"/>
    </xf>
    <xf numFmtId="1" fontId="2" fillId="0" borderId="25" xfId="0" applyNumberFormat="1" applyFont="1" applyFill="1" applyBorder="1" applyAlignment="1" applyProtection="1">
      <alignment horizontal="center" vertical="center"/>
      <protection locked="0"/>
    </xf>
    <xf numFmtId="1" fontId="2" fillId="0" borderId="27" xfId="0" applyNumberFormat="1" applyFont="1" applyFill="1" applyBorder="1" applyAlignment="1" applyProtection="1">
      <alignment horizontal="center" vertical="center"/>
      <protection locked="0"/>
    </xf>
    <xf numFmtId="1" fontId="4" fillId="0" borderId="16" xfId="0" applyNumberFormat="1" applyFont="1" applyFill="1" applyBorder="1" applyAlignment="1" applyProtection="1">
      <alignment horizontal="center" vertical="center"/>
    </xf>
    <xf numFmtId="168" fontId="4" fillId="0" borderId="17" xfId="0" applyNumberFormat="1" applyFont="1" applyFill="1" applyBorder="1" applyAlignment="1" applyProtection="1">
      <alignment horizontal="center" vertical="center"/>
    </xf>
    <xf numFmtId="165" fontId="7" fillId="0" borderId="14" xfId="0" applyNumberFormat="1" applyFont="1" applyFill="1" applyBorder="1" applyAlignment="1" applyProtection="1">
      <alignment horizontal="left" vertical="center"/>
      <protection locked="0"/>
    </xf>
    <xf numFmtId="168" fontId="4" fillId="0" borderId="17" xfId="0" applyNumberFormat="1" applyFont="1" applyFill="1" applyBorder="1" applyAlignment="1" applyProtection="1">
      <alignment horizontal="center" vertical="center"/>
      <protection locked="0"/>
    </xf>
    <xf numFmtId="165" fontId="7" fillId="0" borderId="12" xfId="0" applyNumberFormat="1" applyFont="1" applyFill="1" applyBorder="1" applyAlignment="1" applyProtection="1">
      <alignment horizontal="left" vertical="center"/>
      <protection locked="0"/>
    </xf>
    <xf numFmtId="1" fontId="4" fillId="0" borderId="5" xfId="0" applyNumberFormat="1" applyFont="1" applyFill="1" applyBorder="1" applyAlignment="1" applyProtection="1">
      <alignment horizontal="center" vertical="center"/>
    </xf>
    <xf numFmtId="168" fontId="2" fillId="0" borderId="4" xfId="0" applyNumberFormat="1" applyFont="1" applyFill="1" applyBorder="1" applyAlignment="1" applyProtection="1">
      <alignment horizontal="center" vertical="center"/>
      <protection locked="0"/>
    </xf>
    <xf numFmtId="168" fontId="4" fillId="0" borderId="9" xfId="0" applyNumberFormat="1" applyFont="1" applyFill="1" applyBorder="1" applyAlignment="1" applyProtection="1">
      <alignment horizontal="center" vertical="center"/>
      <protection locked="0"/>
    </xf>
    <xf numFmtId="2" fontId="6" fillId="0" borderId="0" xfId="0" applyNumberFormat="1" applyFont="1" applyFill="1" applyBorder="1" applyProtection="1"/>
    <xf numFmtId="165" fontId="7" fillId="0" borderId="0" xfId="0" applyNumberFormat="1" applyFont="1" applyFill="1" applyBorder="1" applyAlignment="1" applyProtection="1">
      <alignment horizontal="left"/>
      <protection locked="0"/>
    </xf>
    <xf numFmtId="168" fontId="6" fillId="0" borderId="0" xfId="0" applyNumberFormat="1" applyFont="1" applyFill="1" applyBorder="1" applyAlignment="1" applyProtection="1">
      <alignment horizontal="center"/>
      <protection locked="0"/>
    </xf>
    <xf numFmtId="168" fontId="6" fillId="0" borderId="0" xfId="0" applyNumberFormat="1" applyFont="1" applyFill="1" applyBorder="1" applyAlignment="1" applyProtection="1">
      <alignment horizontal="center"/>
    </xf>
    <xf numFmtId="164" fontId="6" fillId="0" borderId="0" xfId="0" applyFont="1" applyFill="1" applyAlignment="1">
      <alignment horizontal="right" vertical="center"/>
    </xf>
    <xf numFmtId="164" fontId="14" fillId="0" borderId="8" xfId="0" applyFont="1" applyFill="1" applyBorder="1" applyAlignment="1">
      <alignment horizontal="center" vertical="center"/>
    </xf>
    <xf numFmtId="164" fontId="19" fillId="0" borderId="0" xfId="0" applyFont="1" applyFill="1" applyAlignment="1">
      <alignment horizontal="right"/>
    </xf>
    <xf numFmtId="164" fontId="4" fillId="0" borderId="0" xfId="0" applyFont="1" applyFill="1" applyBorder="1"/>
    <xf numFmtId="164" fontId="15" fillId="0" borderId="0" xfId="0" applyFont="1" applyFill="1" applyBorder="1"/>
    <xf numFmtId="168" fontId="15" fillId="0" borderId="0" xfId="0" quotePrefix="1" applyNumberFormat="1" applyFont="1" applyFill="1" applyBorder="1" applyAlignment="1" applyProtection="1">
      <alignment horizontal="center"/>
      <protection locked="0"/>
    </xf>
    <xf numFmtId="168" fontId="23" fillId="0" borderId="0" xfId="0" applyNumberFormat="1" applyFont="1" applyFill="1" applyBorder="1"/>
    <xf numFmtId="164" fontId="4" fillId="0" borderId="48" xfId="0" applyFont="1" applyFill="1" applyBorder="1"/>
    <xf numFmtId="164" fontId="16" fillId="0" borderId="19" xfId="0" applyFont="1" applyFill="1" applyBorder="1" applyAlignment="1">
      <alignment horizontal="center" vertical="center"/>
    </xf>
    <xf numFmtId="164" fontId="13" fillId="0" borderId="0" xfId="0" applyFont="1" applyFill="1" applyAlignment="1">
      <alignment vertical="center" wrapText="1"/>
    </xf>
    <xf numFmtId="164" fontId="18" fillId="0" borderId="45" xfId="0" applyFont="1" applyFill="1" applyBorder="1" applyAlignment="1">
      <alignment horizontal="center" vertical="center"/>
    </xf>
    <xf numFmtId="164" fontId="6" fillId="0" borderId="0" xfId="0" applyFont="1" applyFill="1" applyAlignment="1">
      <alignment vertical="center" wrapText="1"/>
    </xf>
    <xf numFmtId="164" fontId="6" fillId="0" borderId="0" xfId="0" applyFont="1" applyFill="1" applyAlignment="1">
      <alignment vertical="center"/>
    </xf>
    <xf numFmtId="164" fontId="17" fillId="0" borderId="23" xfId="0" applyFont="1" applyFill="1" applyBorder="1"/>
    <xf numFmtId="164" fontId="8" fillId="0" borderId="20" xfId="0" applyFont="1" applyFill="1" applyBorder="1" applyAlignment="1" applyProtection="1">
      <alignment horizontal="left"/>
    </xf>
    <xf numFmtId="164" fontId="9" fillId="0" borderId="21" xfId="0" applyFont="1" applyFill="1" applyBorder="1"/>
    <xf numFmtId="164" fontId="6" fillId="0" borderId="20" xfId="0" applyFont="1" applyFill="1" applyBorder="1"/>
    <xf numFmtId="164" fontId="10" fillId="0" borderId="21" xfId="0" applyFont="1" applyFill="1" applyBorder="1" applyAlignment="1" applyProtection="1">
      <alignment horizontal="left"/>
    </xf>
    <xf numFmtId="164" fontId="11" fillId="0" borderId="22" xfId="0" applyFont="1" applyFill="1" applyBorder="1" applyProtection="1">
      <protection locked="0"/>
    </xf>
    <xf numFmtId="164" fontId="3" fillId="0" borderId="21" xfId="0" applyFont="1" applyFill="1" applyBorder="1" applyAlignment="1" applyProtection="1">
      <alignment horizontal="left"/>
    </xf>
    <xf numFmtId="164" fontId="3" fillId="0" borderId="33" xfId="0" applyFont="1" applyFill="1" applyBorder="1" applyAlignment="1" applyProtection="1">
      <alignment horizontal="center"/>
      <protection locked="0"/>
    </xf>
    <xf numFmtId="164" fontId="3" fillId="0" borderId="30" xfId="0" applyFont="1" applyFill="1" applyBorder="1" applyAlignment="1" applyProtection="1">
      <alignment horizontal="center"/>
    </xf>
    <xf numFmtId="168" fontId="6" fillId="0" borderId="6" xfId="0" applyNumberFormat="1" applyFont="1" applyFill="1" applyBorder="1" applyAlignment="1" applyProtection="1">
      <alignment vertical="center"/>
    </xf>
    <xf numFmtId="1" fontId="6" fillId="0" borderId="2" xfId="0" applyNumberFormat="1" applyFont="1" applyFill="1" applyBorder="1" applyAlignment="1" applyProtection="1">
      <alignment horizontal="center" vertical="center"/>
      <protection locked="0"/>
    </xf>
    <xf numFmtId="1" fontId="6" fillId="0" borderId="28" xfId="0" applyNumberFormat="1" applyFont="1" applyFill="1" applyBorder="1" applyAlignment="1" applyProtection="1">
      <alignment horizontal="center" vertical="center"/>
    </xf>
    <xf numFmtId="1" fontId="4" fillId="0" borderId="24" xfId="0" applyNumberFormat="1" applyFont="1" applyFill="1" applyBorder="1" applyAlignment="1" applyProtection="1">
      <alignment horizontal="center" vertical="center"/>
    </xf>
    <xf numFmtId="168" fontId="4" fillId="0" borderId="25" xfId="0" applyNumberFormat="1" applyFont="1" applyFill="1" applyBorder="1" applyAlignment="1" applyProtection="1">
      <alignment horizontal="center" vertical="center"/>
      <protection locked="0"/>
    </xf>
    <xf numFmtId="168" fontId="4" fillId="0" borderId="24" xfId="0" applyNumberFormat="1" applyFont="1" applyFill="1" applyBorder="1" applyAlignment="1" applyProtection="1">
      <alignment horizontal="center" vertical="center"/>
      <protection locked="0"/>
    </xf>
    <xf numFmtId="164" fontId="7" fillId="0" borderId="29" xfId="0" applyFont="1" applyFill="1" applyBorder="1" applyAlignment="1" applyProtection="1">
      <alignment horizontal="left" vertical="center"/>
      <protection locked="0"/>
    </xf>
    <xf numFmtId="168" fontId="2" fillId="0" borderId="8" xfId="0" applyNumberFormat="1" applyFont="1" applyFill="1" applyBorder="1" applyAlignment="1" applyProtection="1">
      <alignment horizontal="center" vertical="center"/>
      <protection locked="0"/>
    </xf>
    <xf numFmtId="168" fontId="4" fillId="0" borderId="30" xfId="0" applyNumberFormat="1" applyFont="1" applyFill="1" applyBorder="1" applyAlignment="1" applyProtection="1">
      <alignment horizontal="center" vertical="center"/>
      <protection locked="0"/>
    </xf>
    <xf numFmtId="168" fontId="6" fillId="0" borderId="7" xfId="0" applyNumberFormat="1" applyFont="1" applyFill="1" applyBorder="1" applyAlignment="1" applyProtection="1">
      <alignment vertical="center"/>
    </xf>
    <xf numFmtId="164" fontId="7" fillId="0" borderId="12" xfId="0" applyFont="1" applyFill="1" applyBorder="1" applyAlignment="1" applyProtection="1">
      <alignment horizontal="left" vertical="center"/>
      <protection locked="0"/>
    </xf>
    <xf numFmtId="1" fontId="6" fillId="0" borderId="10" xfId="0" applyNumberFormat="1" applyFont="1" applyFill="1" applyBorder="1" applyAlignment="1" applyProtection="1">
      <alignment horizontal="center" vertical="center"/>
    </xf>
    <xf numFmtId="168" fontId="2" fillId="0" borderId="35" xfId="0" applyNumberFormat="1" applyFont="1" applyFill="1" applyBorder="1" applyAlignment="1" applyProtection="1">
      <alignment horizontal="center" vertical="center"/>
      <protection locked="0"/>
    </xf>
    <xf numFmtId="168" fontId="27" fillId="0" borderId="4" xfId="0" applyNumberFormat="1" applyFont="1" applyFill="1" applyBorder="1" applyAlignment="1" applyProtection="1">
      <alignment horizontal="center" vertical="center"/>
      <protection locked="0"/>
    </xf>
    <xf numFmtId="1" fontId="27" fillId="0" borderId="9" xfId="0" applyNumberFormat="1" applyFont="1" applyFill="1" applyBorder="1" applyAlignment="1" applyProtection="1">
      <alignment horizontal="center" vertical="center"/>
      <protection locked="0"/>
    </xf>
    <xf numFmtId="164" fontId="6" fillId="0" borderId="0" xfId="0" applyFont="1" applyFill="1" applyBorder="1" applyAlignment="1" applyProtection="1">
      <alignment horizontal="left"/>
    </xf>
    <xf numFmtId="164" fontId="2" fillId="0" borderId="0" xfId="0" applyFont="1" applyFill="1"/>
    <xf numFmtId="164" fontId="20" fillId="0" borderId="0" xfId="0" applyFont="1" applyFill="1" applyAlignment="1">
      <alignment horizontal="right"/>
    </xf>
    <xf numFmtId="168" fontId="3" fillId="0" borderId="0" xfId="0" applyNumberFormat="1" applyFont="1" applyFill="1" applyBorder="1" applyAlignment="1">
      <alignment vertical="center"/>
    </xf>
    <xf numFmtId="168" fontId="7" fillId="0" borderId="0" xfId="0" applyNumberFormat="1" applyFont="1" applyBorder="1" applyProtection="1">
      <protection locked="0"/>
    </xf>
    <xf numFmtId="164" fontId="7" fillId="7" borderId="0" xfId="0" applyFont="1" applyFill="1" applyBorder="1" applyProtection="1">
      <protection locked="0"/>
    </xf>
    <xf numFmtId="164" fontId="12" fillId="7" borderId="0" xfId="0" applyFont="1" applyFill="1" applyProtection="1">
      <protection locked="0"/>
    </xf>
    <xf numFmtId="164" fontId="3" fillId="7" borderId="0" xfId="0" applyFont="1" applyFill="1" applyAlignment="1">
      <alignment horizontal="right"/>
    </xf>
    <xf numFmtId="168" fontId="3" fillId="7" borderId="48" xfId="0" applyNumberFormat="1" applyFont="1" applyFill="1" applyBorder="1" applyAlignment="1">
      <alignment horizontal="center"/>
    </xf>
    <xf numFmtId="168" fontId="24" fillId="7" borderId="8" xfId="0" applyNumberFormat="1" applyFont="1" applyFill="1" applyBorder="1" applyAlignment="1" applyProtection="1">
      <alignment horizontal="center" vertical="center"/>
      <protection locked="0"/>
    </xf>
    <xf numFmtId="164" fontId="2" fillId="0" borderId="48" xfId="0" applyFont="1" applyFill="1" applyBorder="1" applyAlignment="1">
      <alignment horizontal="left"/>
    </xf>
    <xf numFmtId="164" fontId="11" fillId="0" borderId="36" xfId="0" applyFont="1" applyFill="1" applyBorder="1" applyProtection="1">
      <protection locked="0"/>
    </xf>
    <xf numFmtId="164" fontId="3" fillId="0" borderId="20" xfId="0" applyFont="1" applyFill="1" applyBorder="1" applyAlignment="1" applyProtection="1">
      <alignment horizontal="left"/>
    </xf>
    <xf numFmtId="168" fontId="3" fillId="0" borderId="19" xfId="0" applyNumberFormat="1" applyFont="1" applyFill="1" applyBorder="1" applyAlignment="1">
      <alignment vertical="center"/>
    </xf>
    <xf numFmtId="168" fontId="14" fillId="0" borderId="0" xfId="0" applyNumberFormat="1" applyFont="1" applyFill="1" applyBorder="1" applyAlignment="1">
      <alignment horizontal="center" vertical="center"/>
    </xf>
    <xf numFmtId="168" fontId="4" fillId="0" borderId="9" xfId="0" applyNumberFormat="1" applyFont="1" applyFill="1" applyBorder="1" applyAlignment="1" applyProtection="1">
      <alignment horizontal="center" vertical="center"/>
    </xf>
    <xf numFmtId="1" fontId="27" fillId="0" borderId="47" xfId="0" applyNumberFormat="1" applyFont="1" applyFill="1" applyBorder="1" applyAlignment="1" applyProtection="1">
      <alignment horizontal="center" vertical="center"/>
      <protection locked="0"/>
    </xf>
    <xf numFmtId="164" fontId="6" fillId="0" borderId="4" xfId="0" applyFont="1" applyFill="1" applyBorder="1"/>
    <xf numFmtId="164" fontId="3" fillId="0" borderId="49" xfId="0" applyFont="1" applyFill="1" applyBorder="1" applyAlignment="1">
      <alignment horizontal="left"/>
    </xf>
    <xf numFmtId="164" fontId="6" fillId="0" borderId="52" xfId="0" applyFont="1" applyBorder="1"/>
    <xf numFmtId="164" fontId="10" fillId="0" borderId="52" xfId="0" applyFont="1" applyBorder="1" applyAlignment="1" applyProtection="1">
      <alignment horizontal="left"/>
    </xf>
    <xf numFmtId="164" fontId="11" fillId="0" borderId="52" xfId="0" applyFont="1" applyBorder="1" applyProtection="1">
      <protection locked="0"/>
    </xf>
    <xf numFmtId="164" fontId="11" fillId="0" borderId="56" xfId="0" applyFont="1" applyBorder="1" applyProtection="1">
      <protection locked="0"/>
    </xf>
    <xf numFmtId="164" fontId="7" fillId="0" borderId="21" xfId="0" applyFont="1" applyBorder="1" applyProtection="1">
      <protection locked="0"/>
    </xf>
    <xf numFmtId="164" fontId="3" fillId="0" borderId="20" xfId="0" applyFont="1" applyBorder="1" applyAlignment="1" applyProtection="1">
      <alignment horizontal="left"/>
    </xf>
    <xf numFmtId="2" fontId="4" fillId="0" borderId="3" xfId="0" applyNumberFormat="1" applyFont="1" applyBorder="1" applyAlignment="1" applyProtection="1">
      <alignment horizontal="center" vertical="center"/>
      <protection locked="0"/>
    </xf>
    <xf numFmtId="2" fontId="4" fillId="0" borderId="16" xfId="0" applyNumberFormat="1" applyFont="1" applyBorder="1" applyAlignment="1" applyProtection="1">
      <alignment horizontal="center" vertical="center"/>
      <protection locked="0"/>
    </xf>
    <xf numFmtId="168" fontId="4" fillId="0" borderId="16" xfId="0" applyNumberFormat="1" applyFont="1" applyBorder="1" applyAlignment="1" applyProtection="1">
      <alignment horizontal="center" vertical="center"/>
      <protection locked="0"/>
    </xf>
    <xf numFmtId="164" fontId="8" fillId="4" borderId="51" xfId="0" applyFont="1" applyFill="1" applyBorder="1" applyAlignment="1" applyProtection="1">
      <alignment horizontal="left"/>
    </xf>
    <xf numFmtId="164" fontId="9" fillId="4" borderId="57" xfId="0" applyFont="1" applyFill="1" applyBorder="1"/>
    <xf numFmtId="164" fontId="6" fillId="0" borderId="20" xfId="0" applyFont="1" applyBorder="1"/>
    <xf numFmtId="164" fontId="10" fillId="0" borderId="57" xfId="0" applyFont="1" applyBorder="1" applyAlignment="1" applyProtection="1">
      <alignment horizontal="left"/>
    </xf>
    <xf numFmtId="168" fontId="2" fillId="0" borderId="15" xfId="0" applyNumberFormat="1" applyFont="1" applyBorder="1" applyAlignment="1" applyProtection="1">
      <alignment horizontal="center" vertical="center"/>
    </xf>
    <xf numFmtId="1" fontId="2" fillId="0" borderId="34" xfId="0" applyNumberFormat="1" applyFont="1" applyBorder="1" applyAlignment="1" applyProtection="1">
      <alignment horizontal="center" vertical="center"/>
    </xf>
    <xf numFmtId="1" fontId="4" fillId="0" borderId="34" xfId="0" applyNumberFormat="1" applyFont="1" applyBorder="1" applyAlignment="1" applyProtection="1">
      <alignment horizontal="center" vertical="center"/>
    </xf>
    <xf numFmtId="168" fontId="4" fillId="0" borderId="34" xfId="0" applyNumberFormat="1" applyFont="1" applyBorder="1" applyAlignment="1" applyProtection="1">
      <alignment horizontal="center" vertical="center"/>
    </xf>
    <xf numFmtId="168" fontId="2" fillId="0" borderId="13" xfId="0" applyNumberFormat="1" applyFont="1" applyBorder="1" applyAlignment="1" applyProtection="1">
      <alignment horizontal="center" vertical="center"/>
    </xf>
    <xf numFmtId="164" fontId="9" fillId="4" borderId="22" xfId="0" applyFont="1" applyFill="1" applyBorder="1"/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0" borderId="6" xfId="0" applyNumberFormat="1" applyFont="1" applyBorder="1" applyAlignment="1" applyProtection="1">
      <alignment horizontal="center" vertical="center"/>
    </xf>
    <xf numFmtId="1" fontId="6" fillId="0" borderId="5" xfId="0" applyNumberFormat="1" applyFont="1" applyBorder="1" applyAlignment="1" applyProtection="1">
      <alignment horizontal="center" vertical="center"/>
    </xf>
    <xf numFmtId="168" fontId="6" fillId="4" borderId="58" xfId="0" applyNumberFormat="1" applyFont="1" applyFill="1" applyBorder="1" applyAlignment="1" applyProtection="1">
      <alignment vertical="center"/>
    </xf>
    <xf numFmtId="1" fontId="6" fillId="0" borderId="58" xfId="0" applyNumberFormat="1" applyFont="1" applyBorder="1" applyAlignment="1" applyProtection="1">
      <alignment horizontal="center" vertical="center"/>
    </xf>
    <xf numFmtId="1" fontId="4" fillId="0" borderId="17" xfId="0" applyNumberFormat="1" applyFont="1" applyBorder="1" applyAlignment="1" applyProtection="1">
      <alignment horizontal="center" vertical="center"/>
    </xf>
    <xf numFmtId="168" fontId="4" fillId="0" borderId="17" xfId="0" applyNumberFormat="1" applyFont="1" applyBorder="1" applyAlignment="1" applyProtection="1">
      <alignment horizontal="center" vertical="center"/>
      <protection locked="0"/>
    </xf>
    <xf numFmtId="168" fontId="6" fillId="0" borderId="58" xfId="0" applyNumberFormat="1" applyFont="1" applyFill="1" applyBorder="1" applyAlignment="1" applyProtection="1">
      <alignment vertical="center"/>
    </xf>
    <xf numFmtId="1" fontId="6" fillId="0" borderId="49" xfId="0" applyNumberFormat="1" applyFont="1" applyFill="1" applyBorder="1" applyAlignment="1" applyProtection="1">
      <alignment horizontal="center" vertical="center"/>
    </xf>
    <xf numFmtId="1" fontId="4" fillId="0" borderId="17" xfId="0" applyNumberFormat="1" applyFont="1" applyFill="1" applyBorder="1" applyAlignment="1" applyProtection="1">
      <alignment horizontal="center" vertical="center"/>
    </xf>
    <xf numFmtId="168" fontId="24" fillId="0" borderId="8" xfId="0" applyNumberFormat="1" applyFont="1" applyBorder="1" applyAlignment="1" applyProtection="1">
      <alignment horizontal="center" vertical="center"/>
      <protection locked="0"/>
    </xf>
    <xf numFmtId="14" fontId="3" fillId="0" borderId="0" xfId="0" applyNumberFormat="1" applyFont="1" applyBorder="1" applyAlignment="1">
      <alignment horizontal="left"/>
    </xf>
    <xf numFmtId="164" fontId="3" fillId="2" borderId="42" xfId="0" applyFont="1" applyFill="1" applyBorder="1" applyAlignment="1" applyProtection="1">
      <alignment horizontal="center" vertical="center"/>
    </xf>
    <xf numFmtId="164" fontId="3" fillId="2" borderId="9" xfId="0" applyFont="1" applyFill="1" applyBorder="1" applyAlignment="1" applyProtection="1">
      <alignment horizontal="center" vertical="center"/>
    </xf>
    <xf numFmtId="164" fontId="3" fillId="2" borderId="36" xfId="0" applyFont="1" applyFill="1" applyBorder="1" applyAlignment="1" applyProtection="1">
      <alignment horizontal="center" vertical="center"/>
    </xf>
    <xf numFmtId="164" fontId="3" fillId="2" borderId="38" xfId="0" applyFont="1" applyFill="1" applyBorder="1" applyAlignment="1" applyProtection="1">
      <alignment horizontal="center" vertical="center"/>
    </xf>
    <xf numFmtId="164" fontId="3" fillId="2" borderId="46" xfId="0" applyFont="1" applyFill="1" applyBorder="1" applyAlignment="1" applyProtection="1">
      <alignment horizontal="center" vertical="center"/>
    </xf>
    <xf numFmtId="164" fontId="3" fillId="2" borderId="37" xfId="0" applyFont="1" applyFill="1" applyBorder="1" applyAlignment="1" applyProtection="1">
      <alignment horizontal="center" vertical="center"/>
    </xf>
    <xf numFmtId="168" fontId="3" fillId="0" borderId="20" xfId="0" applyNumberFormat="1" applyFont="1" applyBorder="1" applyAlignment="1">
      <alignment horizontal="center" vertical="center"/>
    </xf>
    <xf numFmtId="168" fontId="3" fillId="0" borderId="22" xfId="0" applyNumberFormat="1" applyFont="1" applyBorder="1" applyAlignment="1">
      <alignment horizontal="center" vertical="center"/>
    </xf>
    <xf numFmtId="164" fontId="22" fillId="4" borderId="0" xfId="0" applyFont="1" applyFill="1" applyBorder="1" applyAlignment="1">
      <alignment horizontal="center" vertical="center"/>
    </xf>
    <xf numFmtId="164" fontId="3" fillId="0" borderId="36" xfId="0" applyFont="1" applyFill="1" applyBorder="1" applyAlignment="1" applyProtection="1">
      <alignment horizontal="center" vertical="center"/>
    </xf>
    <xf numFmtId="164" fontId="3" fillId="0" borderId="38" xfId="0" applyFont="1" applyFill="1" applyBorder="1" applyAlignment="1" applyProtection="1">
      <alignment horizontal="center" vertical="center"/>
    </xf>
    <xf numFmtId="164" fontId="3" fillId="0" borderId="42" xfId="0" applyFont="1" applyFill="1" applyBorder="1" applyAlignment="1" applyProtection="1">
      <alignment horizontal="center" vertical="center"/>
    </xf>
    <xf numFmtId="164" fontId="3" fillId="0" borderId="9" xfId="0" applyFont="1" applyFill="1" applyBorder="1" applyAlignment="1" applyProtection="1">
      <alignment horizontal="center" vertical="center"/>
    </xf>
    <xf numFmtId="168" fontId="3" fillId="0" borderId="20" xfId="0" applyNumberFormat="1" applyFont="1" applyFill="1" applyBorder="1" applyAlignment="1">
      <alignment horizontal="center" vertical="center"/>
    </xf>
    <xf numFmtId="168" fontId="3" fillId="0" borderId="22" xfId="0" applyNumberFormat="1" applyFont="1" applyFill="1" applyBorder="1" applyAlignment="1">
      <alignment horizontal="center" vertical="center"/>
    </xf>
    <xf numFmtId="164" fontId="22" fillId="0" borderId="0" xfId="0" applyFont="1" applyFill="1" applyBorder="1" applyAlignment="1">
      <alignment horizontal="center" vertical="center"/>
    </xf>
    <xf numFmtId="164" fontId="3" fillId="0" borderId="20" xfId="0" applyFont="1" applyFill="1" applyBorder="1" applyAlignment="1" applyProtection="1">
      <alignment horizontal="left"/>
    </xf>
    <xf numFmtId="164" fontId="3" fillId="0" borderId="21" xfId="0" applyFont="1" applyFill="1" applyBorder="1" applyAlignment="1" applyProtection="1">
      <alignment horizontal="left"/>
    </xf>
    <xf numFmtId="164" fontId="3" fillId="0" borderId="22" xfId="0" applyFont="1" applyFill="1" applyBorder="1" applyAlignment="1" applyProtection="1">
      <alignment horizontal="left"/>
    </xf>
  </cellXfs>
  <cellStyles count="2">
    <cellStyle name="Prozent" xfId="1" builtinId="5"/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198121</xdr:colOff>
      <xdr:row>0</xdr:row>
      <xdr:rowOff>30480</xdr:rowOff>
    </xdr:from>
    <xdr:to>
      <xdr:col>24</xdr:col>
      <xdr:colOff>905395</xdr:colOff>
      <xdr:row>3</xdr:row>
      <xdr:rowOff>109167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127394" y="30480"/>
          <a:ext cx="1638992" cy="10848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198121</xdr:colOff>
      <xdr:row>0</xdr:row>
      <xdr:rowOff>30480</xdr:rowOff>
    </xdr:from>
    <xdr:to>
      <xdr:col>24</xdr:col>
      <xdr:colOff>905395</xdr:colOff>
      <xdr:row>2</xdr:row>
      <xdr:rowOff>297935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05546" y="30480"/>
          <a:ext cx="1564524" cy="10978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198121</xdr:colOff>
      <xdr:row>0</xdr:row>
      <xdr:rowOff>30480</xdr:rowOff>
    </xdr:from>
    <xdr:to>
      <xdr:col>24</xdr:col>
      <xdr:colOff>905395</xdr:colOff>
      <xdr:row>2</xdr:row>
      <xdr:rowOff>297935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362796" y="30480"/>
          <a:ext cx="1564524" cy="110219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1427715</xdr:colOff>
      <xdr:row>0</xdr:row>
      <xdr:rowOff>30480</xdr:rowOff>
    </xdr:from>
    <xdr:to>
      <xdr:col>17</xdr:col>
      <xdr:colOff>56807</xdr:colOff>
      <xdr:row>2</xdr:row>
      <xdr:rowOff>297935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806760" y="30480"/>
          <a:ext cx="1573183" cy="10987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Z53"/>
  <sheetViews>
    <sheetView showGridLines="0" tabSelected="1" zoomScale="50" zoomScaleNormal="50" zoomScaleSheetLayoutView="40" workbookViewId="0">
      <pane ySplit="7" topLeftCell="A8" activePane="bottomLeft" state="frozen"/>
      <selection pane="bottomLeft" activeCell="M2" sqref="M2"/>
    </sheetView>
  </sheetViews>
  <sheetFormatPr baseColWidth="10" defaultColWidth="11.58203125" defaultRowHeight="22.8" x14ac:dyDescent="0.4"/>
  <cols>
    <col min="1" max="1" width="1.58203125" style="3" customWidth="1"/>
    <col min="2" max="2" width="7.33203125" style="3" customWidth="1"/>
    <col min="3" max="3" width="27.58203125" style="3" customWidth="1"/>
    <col min="4" max="4" width="8.25" style="3" customWidth="1"/>
    <col min="5" max="5" width="11.75" style="3" customWidth="1"/>
    <col min="6" max="6" width="13" style="3" customWidth="1"/>
    <col min="7" max="8" width="10.75" style="3" customWidth="1"/>
    <col min="9" max="9" width="11" style="3" customWidth="1"/>
    <col min="10" max="10" width="11.33203125" style="3" customWidth="1"/>
    <col min="11" max="14" width="10.75" style="3" customWidth="1"/>
    <col min="15" max="15" width="9.25" style="3" customWidth="1"/>
    <col min="16" max="16" width="11.75" style="3" bestFit="1" customWidth="1"/>
    <col min="17" max="17" width="11.75" style="3" customWidth="1"/>
    <col min="18" max="18" width="10" style="3" customWidth="1"/>
    <col min="19" max="19" width="11.4140625" style="3" customWidth="1"/>
    <col min="20" max="20" width="9.75" style="3" customWidth="1"/>
    <col min="21" max="21" width="10.25" style="3" customWidth="1"/>
    <col min="22" max="22" width="11.33203125" style="3" customWidth="1"/>
    <col min="23" max="23" width="9.58203125" style="3" customWidth="1"/>
    <col min="24" max="24" width="10" style="3" customWidth="1"/>
    <col min="25" max="25" width="10.75" style="3" customWidth="1"/>
    <col min="26" max="16384" width="11.58203125" style="3"/>
  </cols>
  <sheetData>
    <row r="1" spans="2:26" s="1" customFormat="1" ht="34.950000000000003" customHeight="1" x14ac:dyDescent="0.5">
      <c r="B1" s="5" t="s">
        <v>0</v>
      </c>
      <c r="C1" s="7"/>
      <c r="D1" s="7"/>
      <c r="E1" s="7"/>
      <c r="F1" s="7"/>
      <c r="G1" s="7"/>
      <c r="H1" s="7"/>
      <c r="I1" s="93" t="s">
        <v>31</v>
      </c>
      <c r="J1" s="94" t="s">
        <v>29</v>
      </c>
      <c r="K1" s="102"/>
      <c r="L1" s="2"/>
      <c r="M1" s="2"/>
      <c r="N1" s="2"/>
      <c r="Q1" s="93" t="s">
        <v>46</v>
      </c>
      <c r="R1" s="98">
        <v>700</v>
      </c>
      <c r="S1" s="7"/>
      <c r="T1" s="7"/>
      <c r="U1" s="93" t="s">
        <v>30</v>
      </c>
      <c r="V1" s="642">
        <v>44343</v>
      </c>
      <c r="W1" s="642"/>
      <c r="X1" s="7"/>
      <c r="Y1" s="7"/>
      <c r="Z1" s="7"/>
    </row>
    <row r="2" spans="2:26" x14ac:dyDescent="0.4">
      <c r="B2" s="8" t="s">
        <v>12</v>
      </c>
      <c r="C2" s="7"/>
      <c r="D2" s="6"/>
      <c r="E2" s="9" t="s">
        <v>12</v>
      </c>
      <c r="F2" s="9"/>
      <c r="G2" s="9"/>
      <c r="H2" s="9"/>
      <c r="I2" s="6"/>
      <c r="J2" s="10"/>
      <c r="K2" s="17"/>
      <c r="L2" s="17"/>
      <c r="M2" s="93" t="s">
        <v>43</v>
      </c>
      <c r="N2" s="93"/>
      <c r="O2" s="95">
        <v>25</v>
      </c>
      <c r="P2" s="17"/>
      <c r="Q2" s="93" t="s">
        <v>44</v>
      </c>
      <c r="R2" s="96">
        <v>4</v>
      </c>
      <c r="S2" s="17"/>
      <c r="U2" s="93" t="s">
        <v>45</v>
      </c>
      <c r="V2" s="97">
        <v>3.4</v>
      </c>
      <c r="W2" s="7"/>
      <c r="X2" s="7"/>
      <c r="Y2" s="7"/>
      <c r="Z2" s="6"/>
    </row>
    <row r="3" spans="2:26" x14ac:dyDescent="0.4">
      <c r="B3" s="8"/>
      <c r="C3" s="7"/>
      <c r="D3" s="6"/>
      <c r="E3" s="9"/>
      <c r="F3" s="9"/>
      <c r="G3" s="9"/>
      <c r="H3" s="85"/>
      <c r="I3" s="18"/>
      <c r="J3" s="598"/>
      <c r="K3" s="599"/>
      <c r="L3" s="599"/>
      <c r="M3" s="600" t="s">
        <v>80</v>
      </c>
      <c r="N3" s="600"/>
      <c r="O3" s="601">
        <v>18.2</v>
      </c>
      <c r="P3" s="7"/>
      <c r="Q3" s="7"/>
      <c r="R3" s="7"/>
      <c r="S3" s="33"/>
      <c r="T3" s="33"/>
      <c r="U3" s="7"/>
      <c r="V3" s="7"/>
      <c r="W3" s="7"/>
      <c r="X3" s="7"/>
      <c r="Y3" s="7"/>
      <c r="Z3" s="6"/>
    </row>
    <row r="4" spans="2:26" ht="13.5" customHeight="1" thickBot="1" x14ac:dyDescent="0.55000000000000004">
      <c r="B4" s="2"/>
      <c r="C4" s="6"/>
      <c r="D4" s="6"/>
      <c r="E4" s="6"/>
      <c r="F4" s="6"/>
      <c r="G4" s="6"/>
      <c r="H4" s="84"/>
      <c r="I4" s="25"/>
      <c r="J4" s="30"/>
      <c r="K4" s="25"/>
      <c r="L4" s="6"/>
      <c r="M4" s="18"/>
      <c r="N4" s="18"/>
      <c r="O4" s="21"/>
      <c r="P4" s="27"/>
      <c r="Q4" s="27"/>
      <c r="R4" s="36"/>
      <c r="S4" s="89"/>
      <c r="T4" s="90"/>
      <c r="U4" s="6"/>
      <c r="V4" s="6"/>
      <c r="W4" s="6"/>
      <c r="X4" s="74"/>
      <c r="Y4" s="6"/>
      <c r="Z4" s="6"/>
    </row>
    <row r="5" spans="2:26" ht="27" customHeight="1" thickBot="1" x14ac:dyDescent="0.45">
      <c r="B5" s="113" t="s">
        <v>21</v>
      </c>
      <c r="C5" s="114"/>
      <c r="D5" s="612"/>
      <c r="E5" s="613" t="s">
        <v>19</v>
      </c>
      <c r="F5" s="613"/>
      <c r="G5" s="613"/>
      <c r="H5" s="613"/>
      <c r="I5" s="613"/>
      <c r="J5" s="614"/>
      <c r="K5" s="614"/>
      <c r="L5" s="614"/>
      <c r="M5" s="614"/>
      <c r="N5" s="615"/>
      <c r="O5" s="617" t="s">
        <v>53</v>
      </c>
      <c r="P5" s="43"/>
      <c r="Q5" s="43"/>
      <c r="R5" s="40"/>
      <c r="S5" s="40"/>
      <c r="T5" s="40"/>
      <c r="U5" s="41"/>
      <c r="V5" s="41"/>
      <c r="W5" s="41"/>
      <c r="X5" s="616"/>
      <c r="Y5" s="44"/>
      <c r="Z5" s="6"/>
    </row>
    <row r="6" spans="2:26" ht="24.75" customHeight="1" x14ac:dyDescent="0.4">
      <c r="B6" s="115" t="s">
        <v>20</v>
      </c>
      <c r="C6" s="643" t="s">
        <v>7</v>
      </c>
      <c r="D6" s="277" t="s">
        <v>16</v>
      </c>
      <c r="E6" s="277" t="s">
        <v>79</v>
      </c>
      <c r="F6" s="277" t="s">
        <v>51</v>
      </c>
      <c r="G6" s="277" t="s">
        <v>18</v>
      </c>
      <c r="H6" s="277" t="s">
        <v>13</v>
      </c>
      <c r="I6" s="277" t="s">
        <v>1</v>
      </c>
      <c r="J6" s="58" t="s">
        <v>2</v>
      </c>
      <c r="K6" s="58" t="s">
        <v>3</v>
      </c>
      <c r="L6" s="58" t="s">
        <v>33</v>
      </c>
      <c r="M6" s="56" t="s">
        <v>4</v>
      </c>
      <c r="N6" s="53" t="s">
        <v>55</v>
      </c>
      <c r="O6" s="276" t="s">
        <v>16</v>
      </c>
      <c r="P6" s="278" t="s">
        <v>17</v>
      </c>
      <c r="Q6" s="286" t="s">
        <v>49</v>
      </c>
      <c r="R6" s="278" t="s">
        <v>18</v>
      </c>
      <c r="S6" s="282" t="s">
        <v>13</v>
      </c>
      <c r="T6" s="278" t="s">
        <v>1</v>
      </c>
      <c r="U6" s="52" t="s">
        <v>2</v>
      </c>
      <c r="V6" s="56" t="s">
        <v>3</v>
      </c>
      <c r="W6" s="52" t="s">
        <v>33</v>
      </c>
      <c r="X6" s="56" t="s">
        <v>4</v>
      </c>
      <c r="Y6" s="53" t="s">
        <v>5</v>
      </c>
      <c r="Z6" s="6"/>
    </row>
    <row r="7" spans="2:26" ht="24.75" customHeight="1" thickBot="1" x14ac:dyDescent="0.45">
      <c r="B7" s="116" t="s">
        <v>6</v>
      </c>
      <c r="C7" s="644"/>
      <c r="D7" s="280" t="s">
        <v>8</v>
      </c>
      <c r="E7" s="280" t="s">
        <v>50</v>
      </c>
      <c r="F7" s="280" t="s">
        <v>50</v>
      </c>
      <c r="G7" s="280" t="s">
        <v>9</v>
      </c>
      <c r="H7" s="280" t="s">
        <v>9</v>
      </c>
      <c r="I7" s="280" t="s">
        <v>10</v>
      </c>
      <c r="J7" s="59" t="s">
        <v>9</v>
      </c>
      <c r="K7" s="59" t="s">
        <v>9</v>
      </c>
      <c r="L7" s="59" t="s">
        <v>9</v>
      </c>
      <c r="M7" s="57" t="s">
        <v>9</v>
      </c>
      <c r="N7" s="55" t="s">
        <v>9</v>
      </c>
      <c r="O7" s="279" t="s">
        <v>6</v>
      </c>
      <c r="P7" s="281" t="s">
        <v>50</v>
      </c>
      <c r="Q7" s="285" t="s">
        <v>50</v>
      </c>
      <c r="R7" s="281" t="s">
        <v>9</v>
      </c>
      <c r="S7" s="285" t="s">
        <v>9</v>
      </c>
      <c r="T7" s="281" t="s">
        <v>10</v>
      </c>
      <c r="U7" s="54" t="s">
        <v>9</v>
      </c>
      <c r="V7" s="57" t="s">
        <v>9</v>
      </c>
      <c r="W7" s="54" t="s">
        <v>9</v>
      </c>
      <c r="X7" s="57" t="s">
        <v>9</v>
      </c>
      <c r="Y7" s="55" t="s">
        <v>11</v>
      </c>
      <c r="Z7" s="6"/>
    </row>
    <row r="8" spans="2:26" ht="36" customHeight="1" x14ac:dyDescent="0.4">
      <c r="B8" s="182">
        <v>13</v>
      </c>
      <c r="C8" s="183" t="s">
        <v>38</v>
      </c>
      <c r="D8" s="184">
        <v>350</v>
      </c>
      <c r="E8" s="185">
        <v>195</v>
      </c>
      <c r="F8" s="185">
        <v>485</v>
      </c>
      <c r="G8" s="185">
        <v>82</v>
      </c>
      <c r="H8" s="185">
        <v>134</v>
      </c>
      <c r="I8" s="186">
        <v>6.69</v>
      </c>
      <c r="J8" s="187">
        <v>2</v>
      </c>
      <c r="K8" s="187">
        <v>2.2000000000000002</v>
      </c>
      <c r="L8" s="187">
        <v>1.3</v>
      </c>
      <c r="M8" s="187">
        <v>0.3</v>
      </c>
      <c r="N8" s="171">
        <f>(G8-H8)/6.25</f>
        <v>-8.32</v>
      </c>
      <c r="O8" s="618">
        <f t="shared" ref="O8:O13" si="0">B8*D8/1000</f>
        <v>4.55</v>
      </c>
      <c r="P8" s="189">
        <f t="shared" ref="P8:X8" si="1">$O8*E8</f>
        <v>887.25</v>
      </c>
      <c r="Q8" s="189">
        <f t="shared" si="1"/>
        <v>2206.75</v>
      </c>
      <c r="R8" s="189">
        <f t="shared" si="1"/>
        <v>373.09999999999997</v>
      </c>
      <c r="S8" s="189">
        <f t="shared" si="1"/>
        <v>609.69999999999993</v>
      </c>
      <c r="T8" s="187">
        <f t="shared" si="1"/>
        <v>30.439499999999999</v>
      </c>
      <c r="U8" s="187">
        <f t="shared" si="1"/>
        <v>9.1</v>
      </c>
      <c r="V8" s="187">
        <f t="shared" si="1"/>
        <v>10.01</v>
      </c>
      <c r="W8" s="187">
        <f t="shared" si="1"/>
        <v>5.915</v>
      </c>
      <c r="X8" s="187">
        <f t="shared" si="1"/>
        <v>1.365</v>
      </c>
      <c r="Y8" s="171">
        <f t="shared" ref="Y8:Y13" si="2">(R8-S8)/6.25</f>
        <v>-37.855999999999995</v>
      </c>
      <c r="Z8" s="6"/>
    </row>
    <row r="9" spans="2:26" ht="36" customHeight="1" x14ac:dyDescent="0.4">
      <c r="B9" s="190">
        <v>25</v>
      </c>
      <c r="C9" s="191" t="s">
        <v>27</v>
      </c>
      <c r="D9" s="192">
        <v>350</v>
      </c>
      <c r="E9" s="193">
        <v>224</v>
      </c>
      <c r="F9" s="193">
        <v>465</v>
      </c>
      <c r="G9" s="193">
        <v>180</v>
      </c>
      <c r="H9" s="193">
        <v>143</v>
      </c>
      <c r="I9" s="194">
        <v>6.36</v>
      </c>
      <c r="J9" s="195">
        <v>6.5</v>
      </c>
      <c r="K9" s="195">
        <v>4</v>
      </c>
      <c r="L9" s="195">
        <v>2.4</v>
      </c>
      <c r="M9" s="195">
        <v>0.7</v>
      </c>
      <c r="N9" s="171">
        <f t="shared" ref="N9:N10" si="3">(G9-H9)/6.25</f>
        <v>5.92</v>
      </c>
      <c r="O9" s="619">
        <f t="shared" si="0"/>
        <v>8.75</v>
      </c>
      <c r="P9" s="189">
        <f t="shared" ref="P9:P13" si="4">$O9*E9</f>
        <v>1960</v>
      </c>
      <c r="Q9" s="189">
        <f t="shared" ref="Q9:Q13" si="5">$O9*F9</f>
        <v>4068.75</v>
      </c>
      <c r="R9" s="189">
        <f>$O9*G9</f>
        <v>1575</v>
      </c>
      <c r="S9" s="189">
        <f>$O9*H9</f>
        <v>1251.25</v>
      </c>
      <c r="T9" s="187">
        <f t="shared" ref="T9:T13" si="6">$O9*I9</f>
        <v>55.650000000000006</v>
      </c>
      <c r="U9" s="187">
        <f t="shared" ref="U9:U13" si="7">$O9*J9</f>
        <v>56.875</v>
      </c>
      <c r="V9" s="187">
        <f t="shared" ref="V9:V13" si="8">$O9*K9</f>
        <v>35</v>
      </c>
      <c r="W9" s="187">
        <f t="shared" ref="W9:W13" si="9">$O9*L9</f>
        <v>21</v>
      </c>
      <c r="X9" s="187">
        <f t="shared" ref="X9:X13" si="10">$O9*M9</f>
        <v>6.125</v>
      </c>
      <c r="Y9" s="174">
        <f t="shared" si="2"/>
        <v>51.8</v>
      </c>
      <c r="Z9" s="6"/>
    </row>
    <row r="10" spans="2:26" ht="36" customHeight="1" x14ac:dyDescent="0.4">
      <c r="B10" s="190">
        <v>1</v>
      </c>
      <c r="C10" s="191" t="s">
        <v>28</v>
      </c>
      <c r="D10" s="192">
        <v>860</v>
      </c>
      <c r="E10" s="193">
        <v>315</v>
      </c>
      <c r="F10" s="193">
        <v>605</v>
      </c>
      <c r="G10" s="193">
        <v>98</v>
      </c>
      <c r="H10" s="193">
        <v>118</v>
      </c>
      <c r="I10" s="194">
        <v>5.27</v>
      </c>
      <c r="J10" s="195">
        <v>4</v>
      </c>
      <c r="K10" s="195">
        <v>2.5</v>
      </c>
      <c r="L10" s="195">
        <v>1.6</v>
      </c>
      <c r="M10" s="195">
        <v>0.4</v>
      </c>
      <c r="N10" s="171">
        <f t="shared" si="3"/>
        <v>-3.2</v>
      </c>
      <c r="O10" s="619">
        <f t="shared" si="0"/>
        <v>0.86</v>
      </c>
      <c r="P10" s="189">
        <f t="shared" si="4"/>
        <v>270.89999999999998</v>
      </c>
      <c r="Q10" s="189">
        <f t="shared" si="5"/>
        <v>520.29999999999995</v>
      </c>
      <c r="R10" s="189">
        <f t="shared" ref="R10:R13" si="11">$O10*G10</f>
        <v>84.28</v>
      </c>
      <c r="S10" s="189">
        <f t="shared" ref="S10:S13" si="12">$O10*H10</f>
        <v>101.48</v>
      </c>
      <c r="T10" s="187">
        <f t="shared" si="6"/>
        <v>4.5321999999999996</v>
      </c>
      <c r="U10" s="187">
        <f t="shared" si="7"/>
        <v>3.44</v>
      </c>
      <c r="V10" s="187">
        <f t="shared" si="8"/>
        <v>2.15</v>
      </c>
      <c r="W10" s="187">
        <f t="shared" si="9"/>
        <v>1.3760000000000001</v>
      </c>
      <c r="X10" s="187">
        <f t="shared" si="10"/>
        <v>0.34400000000000003</v>
      </c>
      <c r="Y10" s="174">
        <f t="shared" si="2"/>
        <v>-2.7520000000000007</v>
      </c>
      <c r="Z10" s="6"/>
    </row>
    <row r="11" spans="2:26" ht="36" customHeight="1" x14ac:dyDescent="0.4">
      <c r="B11" s="190"/>
      <c r="C11" s="191"/>
      <c r="D11" s="192"/>
      <c r="E11" s="193"/>
      <c r="F11" s="193"/>
      <c r="G11" s="193"/>
      <c r="H11" s="193"/>
      <c r="I11" s="194"/>
      <c r="J11" s="195"/>
      <c r="K11" s="195"/>
      <c r="L11" s="195"/>
      <c r="M11" s="195"/>
      <c r="N11" s="171"/>
      <c r="O11" s="620">
        <f t="shared" si="0"/>
        <v>0</v>
      </c>
      <c r="P11" s="189">
        <f t="shared" ref="P11" si="13">$O11*E11</f>
        <v>0</v>
      </c>
      <c r="Q11" s="189">
        <f t="shared" ref="Q11" si="14">$O11*F11</f>
        <v>0</v>
      </c>
      <c r="R11" s="189">
        <f t="shared" ref="R11" si="15">$O11*G11</f>
        <v>0</v>
      </c>
      <c r="S11" s="189">
        <f t="shared" ref="S11" si="16">$O11*H11</f>
        <v>0</v>
      </c>
      <c r="T11" s="187">
        <f t="shared" ref="T11" si="17">$O11*I11</f>
        <v>0</v>
      </c>
      <c r="U11" s="187">
        <f t="shared" ref="U11" si="18">$O11*J11</f>
        <v>0</v>
      </c>
      <c r="V11" s="187">
        <f t="shared" ref="V11" si="19">$O11*K11</f>
        <v>0</v>
      </c>
      <c r="W11" s="187">
        <f t="shared" ref="W11" si="20">$O11*L11</f>
        <v>0</v>
      </c>
      <c r="X11" s="187">
        <f t="shared" ref="X11" si="21">$O11*M11</f>
        <v>0</v>
      </c>
      <c r="Y11" s="174">
        <f t="shared" si="2"/>
        <v>0</v>
      </c>
      <c r="Z11" s="6"/>
    </row>
    <row r="12" spans="2:26" ht="36" customHeight="1" x14ac:dyDescent="0.4">
      <c r="B12" s="198"/>
      <c r="C12" s="191"/>
      <c r="D12" s="192"/>
      <c r="E12" s="193"/>
      <c r="F12" s="193"/>
      <c r="G12" s="193"/>
      <c r="H12" s="193"/>
      <c r="I12" s="194"/>
      <c r="J12" s="195"/>
      <c r="K12" s="195"/>
      <c r="L12" s="195"/>
      <c r="M12" s="199"/>
      <c r="N12" s="200"/>
      <c r="O12" s="620">
        <f t="shared" si="0"/>
        <v>0</v>
      </c>
      <c r="P12" s="189">
        <f t="shared" si="4"/>
        <v>0</v>
      </c>
      <c r="Q12" s="189">
        <f t="shared" si="5"/>
        <v>0</v>
      </c>
      <c r="R12" s="189">
        <f t="shared" si="11"/>
        <v>0</v>
      </c>
      <c r="S12" s="189">
        <f t="shared" si="12"/>
        <v>0</v>
      </c>
      <c r="T12" s="187">
        <f t="shared" si="6"/>
        <v>0</v>
      </c>
      <c r="U12" s="187">
        <f t="shared" si="7"/>
        <v>0</v>
      </c>
      <c r="V12" s="187">
        <f t="shared" si="8"/>
        <v>0</v>
      </c>
      <c r="W12" s="187">
        <f t="shared" si="9"/>
        <v>0</v>
      </c>
      <c r="X12" s="187">
        <f t="shared" si="10"/>
        <v>0</v>
      </c>
      <c r="Y12" s="174">
        <f t="shared" si="2"/>
        <v>0</v>
      </c>
      <c r="Z12" s="6"/>
    </row>
    <row r="13" spans="2:26" ht="36" customHeight="1" thickBot="1" x14ac:dyDescent="0.45">
      <c r="B13" s="201"/>
      <c r="C13" s="202"/>
      <c r="D13" s="203"/>
      <c r="E13" s="204"/>
      <c r="F13" s="204"/>
      <c r="G13" s="204"/>
      <c r="H13" s="204"/>
      <c r="I13" s="205"/>
      <c r="J13" s="206"/>
      <c r="K13" s="206"/>
      <c r="L13" s="206"/>
      <c r="M13" s="207"/>
      <c r="N13" s="208"/>
      <c r="O13" s="209">
        <f t="shared" si="0"/>
        <v>0</v>
      </c>
      <c r="P13" s="210">
        <f t="shared" si="4"/>
        <v>0</v>
      </c>
      <c r="Q13" s="210">
        <f t="shared" si="5"/>
        <v>0</v>
      </c>
      <c r="R13" s="210">
        <f t="shared" si="11"/>
        <v>0</v>
      </c>
      <c r="S13" s="210">
        <f t="shared" si="12"/>
        <v>0</v>
      </c>
      <c r="T13" s="211">
        <f t="shared" si="6"/>
        <v>0</v>
      </c>
      <c r="U13" s="211">
        <f t="shared" si="7"/>
        <v>0</v>
      </c>
      <c r="V13" s="211">
        <f t="shared" si="8"/>
        <v>0</v>
      </c>
      <c r="W13" s="211">
        <f t="shared" si="9"/>
        <v>0</v>
      </c>
      <c r="X13" s="211">
        <f t="shared" si="10"/>
        <v>0</v>
      </c>
      <c r="Y13" s="181">
        <f t="shared" si="2"/>
        <v>0</v>
      </c>
      <c r="Z13" s="6"/>
    </row>
    <row r="14" spans="2:26" ht="33.75" customHeight="1" x14ac:dyDescent="0.4">
      <c r="B14" s="6"/>
      <c r="C14" s="11"/>
      <c r="D14" s="12"/>
      <c r="E14" s="6"/>
      <c r="F14" s="6"/>
      <c r="I14" s="13"/>
      <c r="J14" s="14"/>
      <c r="N14" s="93" t="s">
        <v>70</v>
      </c>
      <c r="O14" s="212">
        <f>SUM(O8:O13)</f>
        <v>14.16</v>
      </c>
      <c r="P14" s="213">
        <f>SUM(P8:P13)</f>
        <v>3118.15</v>
      </c>
      <c r="Q14" s="213">
        <f t="shared" ref="Q14:X14" si="22">SUM(Q8:Q13)</f>
        <v>6795.8</v>
      </c>
      <c r="R14" s="189">
        <f>SUM(R8:R13)</f>
        <v>2032.3799999999999</v>
      </c>
      <c r="S14" s="189">
        <f t="shared" si="22"/>
        <v>1962.4299999999998</v>
      </c>
      <c r="T14" s="187">
        <f t="shared" si="22"/>
        <v>90.621700000000004</v>
      </c>
      <c r="U14" s="187">
        <f t="shared" si="22"/>
        <v>69.414999999999992</v>
      </c>
      <c r="V14" s="187">
        <f t="shared" si="22"/>
        <v>47.16</v>
      </c>
      <c r="W14" s="187">
        <f t="shared" si="22"/>
        <v>28.291</v>
      </c>
      <c r="X14" s="187">
        <f t="shared" si="22"/>
        <v>7.8340000000000005</v>
      </c>
      <c r="Y14" s="214">
        <f>SUM(Y8:Y13)</f>
        <v>11.192000000000002</v>
      </c>
      <c r="Z14" s="6"/>
    </row>
    <row r="15" spans="2:26" ht="33.75" customHeight="1" x14ac:dyDescent="0.4">
      <c r="B15" s="6"/>
      <c r="C15" s="11"/>
      <c r="D15" s="12"/>
      <c r="E15" s="6"/>
      <c r="F15" s="6"/>
      <c r="I15" s="13"/>
      <c r="J15" s="14"/>
      <c r="N15" s="138" t="s">
        <v>66</v>
      </c>
      <c r="O15" s="142" t="s">
        <v>14</v>
      </c>
      <c r="P15" s="143" t="s">
        <v>14</v>
      </c>
      <c r="Q15" s="143" t="s">
        <v>14</v>
      </c>
      <c r="R15" s="215">
        <f>(0.4*R1)+190</f>
        <v>470</v>
      </c>
      <c r="S15" s="215">
        <f>(0.4*R1)+190</f>
        <v>470</v>
      </c>
      <c r="T15" s="215">
        <f>(0.293*R1^0.75)</f>
        <v>39.874123565604378</v>
      </c>
      <c r="U15" s="602">
        <f>2*$O$3</f>
        <v>36.4</v>
      </c>
      <c r="V15" s="602">
        <f>1.43*$O$3</f>
        <v>26.025999999999996</v>
      </c>
      <c r="W15" s="602">
        <f>0.8*$O$3</f>
        <v>14.56</v>
      </c>
      <c r="X15" s="602">
        <f>0.6*$O$3</f>
        <v>10.92</v>
      </c>
      <c r="Y15" s="144" t="s">
        <v>14</v>
      </c>
      <c r="Z15" s="6"/>
    </row>
    <row r="16" spans="2:26" ht="33.75" customHeight="1" x14ac:dyDescent="0.4">
      <c r="B16" s="6"/>
      <c r="C16" s="11"/>
      <c r="D16" s="12"/>
      <c r="E16" s="6"/>
      <c r="H16" s="92" t="s">
        <v>39</v>
      </c>
      <c r="I16" s="50">
        <f>(P14/O14)/10</f>
        <v>22.020833333333336</v>
      </c>
      <c r="J16" s="14"/>
      <c r="N16" s="139" t="s">
        <v>67</v>
      </c>
      <c r="O16" s="142" t="s">
        <v>14</v>
      </c>
      <c r="P16" s="143" t="s">
        <v>14</v>
      </c>
      <c r="Q16" s="143" t="s">
        <v>14</v>
      </c>
      <c r="R16" s="217">
        <f>R14-R15</f>
        <v>1562.3799999999999</v>
      </c>
      <c r="S16" s="218">
        <f t="shared" ref="S16:X16" si="23">S14-S15</f>
        <v>1492.4299999999998</v>
      </c>
      <c r="T16" s="219">
        <f t="shared" si="23"/>
        <v>50.747576434395626</v>
      </c>
      <c r="U16" s="220">
        <f t="shared" si="23"/>
        <v>33.014999999999993</v>
      </c>
      <c r="V16" s="220">
        <f t="shared" si="23"/>
        <v>21.134</v>
      </c>
      <c r="W16" s="220">
        <f t="shared" si="23"/>
        <v>13.731</v>
      </c>
      <c r="X16" s="220">
        <f t="shared" si="23"/>
        <v>-3.0859999999999994</v>
      </c>
      <c r="Y16" s="145" t="s">
        <v>14</v>
      </c>
      <c r="Z16" s="6"/>
    </row>
    <row r="17" spans="2:26" ht="33.75" customHeight="1" x14ac:dyDescent="0.4">
      <c r="B17" s="6"/>
      <c r="C17" s="23"/>
      <c r="D17" s="24"/>
      <c r="E17" s="107"/>
      <c r="F17" s="108"/>
      <c r="G17" s="71"/>
      <c r="H17" s="108" t="s">
        <v>40</v>
      </c>
      <c r="I17" s="109">
        <f>(Q14/O14)/10</f>
        <v>47.992937853107343</v>
      </c>
      <c r="J17" s="14"/>
      <c r="N17" s="140" t="s">
        <v>68</v>
      </c>
      <c r="O17" s="142" t="s">
        <v>14</v>
      </c>
      <c r="P17" s="143" t="s">
        <v>14</v>
      </c>
      <c r="Q17" s="143" t="s">
        <v>14</v>
      </c>
      <c r="R17" s="215">
        <f>20*V2+17</f>
        <v>85</v>
      </c>
      <c r="S17" s="215">
        <f>20*V2+17</f>
        <v>85</v>
      </c>
      <c r="T17" s="641">
        <f>1.05+(0.38*R2)+(0.21*V2)</f>
        <v>3.2840000000000003</v>
      </c>
      <c r="U17" s="602">
        <v>2.5</v>
      </c>
      <c r="V17" s="602">
        <v>1.43</v>
      </c>
      <c r="W17" s="602">
        <v>0.8</v>
      </c>
      <c r="X17" s="602">
        <v>0.6</v>
      </c>
      <c r="Y17" s="144" t="s">
        <v>14</v>
      </c>
      <c r="Z17" s="6"/>
    </row>
    <row r="18" spans="2:26" ht="33.75" customHeight="1" thickBot="1" x14ac:dyDescent="0.45">
      <c r="B18" s="6"/>
      <c r="C18" s="11"/>
      <c r="D18" s="15"/>
      <c r="E18" s="16"/>
      <c r="F18" s="16"/>
      <c r="I18" s="6"/>
      <c r="J18" s="6"/>
      <c r="N18" s="141" t="s">
        <v>69</v>
      </c>
      <c r="O18" s="146" t="s">
        <v>14</v>
      </c>
      <c r="P18" s="147" t="s">
        <v>14</v>
      </c>
      <c r="Q18" s="147" t="s">
        <v>14</v>
      </c>
      <c r="R18" s="221">
        <f t="shared" ref="R18:X18" si="24">(R16/R17)</f>
        <v>18.380941176470586</v>
      </c>
      <c r="S18" s="222">
        <f t="shared" si="24"/>
        <v>17.558</v>
      </c>
      <c r="T18" s="222">
        <f t="shared" si="24"/>
        <v>15.452976989767242</v>
      </c>
      <c r="U18" s="222">
        <f t="shared" si="24"/>
        <v>13.205999999999998</v>
      </c>
      <c r="V18" s="222">
        <f t="shared" si="24"/>
        <v>14.779020979020981</v>
      </c>
      <c r="W18" s="222">
        <f t="shared" si="24"/>
        <v>17.16375</v>
      </c>
      <c r="X18" s="222">
        <f t="shared" si="24"/>
        <v>-5.1433333333333326</v>
      </c>
      <c r="Y18" s="148" t="s">
        <v>14</v>
      </c>
      <c r="Z18" s="6"/>
    </row>
    <row r="19" spans="2:26" ht="13.95" customHeight="1" thickBot="1" x14ac:dyDescent="0.45">
      <c r="B19" s="8"/>
      <c r="C19" s="6"/>
      <c r="D19" s="15"/>
      <c r="E19" s="6"/>
      <c r="F19" s="6"/>
      <c r="G19" s="6"/>
      <c r="H19" s="6"/>
      <c r="I19" s="6"/>
      <c r="J19" s="11"/>
      <c r="K19" s="11"/>
      <c r="L19" s="11"/>
      <c r="M19" s="11"/>
      <c r="N19" s="11"/>
      <c r="O19" s="18"/>
      <c r="P19" s="18"/>
      <c r="Q19" s="18"/>
      <c r="R19" s="18"/>
      <c r="S19" s="18"/>
      <c r="T19" s="18"/>
      <c r="U19" s="18"/>
      <c r="V19" s="18"/>
      <c r="W19" s="18"/>
      <c r="X19" s="28"/>
      <c r="Y19" s="18"/>
      <c r="Z19" s="6"/>
    </row>
    <row r="20" spans="2:26" ht="36.75" customHeight="1" thickBot="1" x14ac:dyDescent="0.45">
      <c r="B20" s="19" t="s">
        <v>41</v>
      </c>
      <c r="C20" s="20"/>
      <c r="D20" s="104" t="s">
        <v>54</v>
      </c>
      <c r="E20" s="105"/>
      <c r="F20" s="20"/>
      <c r="G20" s="275" t="s">
        <v>58</v>
      </c>
      <c r="H20" s="7"/>
      <c r="I20" s="7"/>
      <c r="J20" s="7"/>
      <c r="K20" s="7"/>
      <c r="L20" s="7"/>
      <c r="M20" s="7"/>
      <c r="N20" s="111"/>
      <c r="O20" s="48"/>
      <c r="P20" s="121"/>
      <c r="Q20" s="33"/>
      <c r="R20" s="649">
        <f>Y14</f>
        <v>11.192000000000002</v>
      </c>
      <c r="S20" s="650"/>
      <c r="T20" s="271" t="s">
        <v>56</v>
      </c>
      <c r="U20" s="649">
        <f>(G26-H26)/6.25</f>
        <v>-4.6399999999999997</v>
      </c>
      <c r="V20" s="650"/>
      <c r="W20" s="272"/>
      <c r="X20" s="273" t="s">
        <v>57</v>
      </c>
      <c r="Y20" s="274">
        <f>ABS(R20/U20)</f>
        <v>2.4120689655172418</v>
      </c>
      <c r="Z20" s="6"/>
    </row>
    <row r="21" spans="2:26" ht="13.5" customHeight="1" thickBot="1" x14ac:dyDescent="0.55000000000000004">
      <c r="B21" s="2"/>
      <c r="C21" s="6"/>
      <c r="D21" s="6"/>
      <c r="E21" s="6"/>
      <c r="F21" s="6"/>
      <c r="G21" s="6"/>
      <c r="H21" s="84"/>
      <c r="I21" s="25"/>
      <c r="J21" s="30"/>
      <c r="K21" s="25"/>
      <c r="L21" s="6"/>
      <c r="M21" s="18"/>
      <c r="N21" s="18"/>
      <c r="O21" s="21"/>
      <c r="P21" s="27"/>
      <c r="Q21" s="27"/>
      <c r="R21" s="36"/>
      <c r="S21" s="89"/>
      <c r="T21" s="90"/>
      <c r="U21" s="6"/>
      <c r="V21" s="6"/>
      <c r="W21" s="6"/>
      <c r="X21" s="74"/>
      <c r="Y21" s="6"/>
      <c r="Z21" s="6"/>
    </row>
    <row r="22" spans="2:26" ht="27.75" customHeight="1" thickBot="1" x14ac:dyDescent="0.45">
      <c r="B22" s="621" t="s">
        <v>32</v>
      </c>
      <c r="C22" s="622"/>
      <c r="D22" s="623"/>
      <c r="E22" s="624" t="s">
        <v>26</v>
      </c>
      <c r="F22" s="40"/>
      <c r="G22" s="40"/>
      <c r="H22" s="40"/>
      <c r="I22" s="40"/>
      <c r="J22" s="41"/>
      <c r="K22" s="41"/>
      <c r="L22" s="41"/>
      <c r="M22" s="41"/>
      <c r="N22" s="41"/>
      <c r="O22" s="617" t="s">
        <v>53</v>
      </c>
      <c r="P22" s="45"/>
      <c r="Q22" s="45"/>
      <c r="R22" s="46"/>
      <c r="S22" s="46"/>
      <c r="T22" s="46"/>
      <c r="U22" s="41"/>
      <c r="V22" s="41"/>
      <c r="W22" s="41"/>
      <c r="X22" s="72"/>
      <c r="Y22" s="44"/>
      <c r="Z22" s="6"/>
    </row>
    <row r="23" spans="2:26" ht="24.75" customHeight="1" x14ac:dyDescent="0.4">
      <c r="B23" s="26" t="s">
        <v>20</v>
      </c>
      <c r="C23" s="645" t="s">
        <v>7</v>
      </c>
      <c r="D23" s="276" t="s">
        <v>16</v>
      </c>
      <c r="E23" s="277" t="s">
        <v>17</v>
      </c>
      <c r="F23" s="277" t="s">
        <v>51</v>
      </c>
      <c r="G23" s="277" t="s">
        <v>18</v>
      </c>
      <c r="H23" s="277" t="s">
        <v>13</v>
      </c>
      <c r="I23" s="278" t="s">
        <v>1</v>
      </c>
      <c r="J23" s="58" t="s">
        <v>2</v>
      </c>
      <c r="K23" s="58" t="s">
        <v>3</v>
      </c>
      <c r="L23" s="58" t="s">
        <v>33</v>
      </c>
      <c r="M23" s="58" t="s">
        <v>4</v>
      </c>
      <c r="N23" s="87" t="s">
        <v>55</v>
      </c>
      <c r="O23" s="282" t="s">
        <v>16</v>
      </c>
      <c r="P23" s="278" t="s">
        <v>17</v>
      </c>
      <c r="Q23" s="282" t="s">
        <v>51</v>
      </c>
      <c r="R23" s="278" t="s">
        <v>18</v>
      </c>
      <c r="S23" s="282" t="s">
        <v>13</v>
      </c>
      <c r="T23" s="278" t="s">
        <v>1</v>
      </c>
      <c r="U23" s="52" t="s">
        <v>2</v>
      </c>
      <c r="V23" s="56" t="s">
        <v>3</v>
      </c>
      <c r="W23" s="52" t="s">
        <v>33</v>
      </c>
      <c r="X23" s="73" t="s">
        <v>4</v>
      </c>
      <c r="Y23" s="53" t="s">
        <v>5</v>
      </c>
      <c r="Z23" s="6"/>
    </row>
    <row r="24" spans="2:26" ht="24.75" customHeight="1" thickBot="1" x14ac:dyDescent="0.45">
      <c r="B24" s="39" t="s">
        <v>6</v>
      </c>
      <c r="C24" s="646"/>
      <c r="D24" s="279" t="s">
        <v>8</v>
      </c>
      <c r="E24" s="280" t="s">
        <v>50</v>
      </c>
      <c r="F24" s="280" t="s">
        <v>50</v>
      </c>
      <c r="G24" s="280" t="s">
        <v>9</v>
      </c>
      <c r="H24" s="280" t="s">
        <v>9</v>
      </c>
      <c r="I24" s="281" t="s">
        <v>10</v>
      </c>
      <c r="J24" s="59" t="s">
        <v>9</v>
      </c>
      <c r="K24" s="59" t="s">
        <v>9</v>
      </c>
      <c r="L24" s="59" t="s">
        <v>9</v>
      </c>
      <c r="M24" s="59" t="s">
        <v>9</v>
      </c>
      <c r="N24" s="88" t="s">
        <v>9</v>
      </c>
      <c r="O24" s="283" t="s">
        <v>6</v>
      </c>
      <c r="P24" s="281" t="s">
        <v>50</v>
      </c>
      <c r="Q24" s="285" t="s">
        <v>50</v>
      </c>
      <c r="R24" s="284" t="s">
        <v>9</v>
      </c>
      <c r="S24" s="283" t="s">
        <v>9</v>
      </c>
      <c r="T24" s="284" t="s">
        <v>10</v>
      </c>
      <c r="U24" s="75" t="s">
        <v>9</v>
      </c>
      <c r="V24" s="76" t="s">
        <v>9</v>
      </c>
      <c r="W24" s="75" t="s">
        <v>9</v>
      </c>
      <c r="X24" s="77" t="s">
        <v>9</v>
      </c>
      <c r="Y24" s="78" t="s">
        <v>11</v>
      </c>
      <c r="Z24" s="6"/>
    </row>
    <row r="25" spans="2:26" ht="36" customHeight="1" x14ac:dyDescent="0.4">
      <c r="B25" s="223">
        <f>SUM(B8:B13)</f>
        <v>39</v>
      </c>
      <c r="C25" s="224" t="s">
        <v>23</v>
      </c>
      <c r="D25" s="166">
        <f>(O14/B25)*1000</f>
        <v>363.07692307692309</v>
      </c>
      <c r="E25" s="149" t="s">
        <v>14</v>
      </c>
      <c r="F25" s="149" t="s">
        <v>14</v>
      </c>
      <c r="G25" s="149" t="s">
        <v>14</v>
      </c>
      <c r="H25" s="149" t="s">
        <v>14</v>
      </c>
      <c r="I25" s="149" t="s">
        <v>14</v>
      </c>
      <c r="J25" s="149" t="s">
        <v>14</v>
      </c>
      <c r="K25" s="149" t="s">
        <v>14</v>
      </c>
      <c r="L25" s="149" t="s">
        <v>14</v>
      </c>
      <c r="M25" s="150" t="s">
        <v>25</v>
      </c>
      <c r="N25" s="151" t="s">
        <v>25</v>
      </c>
      <c r="O25" s="225">
        <f>O14</f>
        <v>14.16</v>
      </c>
      <c r="P25" s="226">
        <f>P14</f>
        <v>3118.15</v>
      </c>
      <c r="Q25" s="226">
        <f>Q14</f>
        <v>6795.8</v>
      </c>
      <c r="R25" s="227">
        <f t="shared" ref="R25:X25" si="25">R16</f>
        <v>1562.3799999999999</v>
      </c>
      <c r="S25" s="227">
        <f t="shared" si="25"/>
        <v>1492.4299999999998</v>
      </c>
      <c r="T25" s="228">
        <f t="shared" si="25"/>
        <v>50.747576434395626</v>
      </c>
      <c r="U25" s="228">
        <f t="shared" si="25"/>
        <v>33.014999999999993</v>
      </c>
      <c r="V25" s="228">
        <f t="shared" si="25"/>
        <v>21.134</v>
      </c>
      <c r="W25" s="228">
        <f t="shared" si="25"/>
        <v>13.731</v>
      </c>
      <c r="X25" s="228">
        <f t="shared" si="25"/>
        <v>-3.0859999999999994</v>
      </c>
      <c r="Y25" s="229">
        <f>Y14</f>
        <v>11.192000000000002</v>
      </c>
      <c r="Z25" s="6"/>
    </row>
    <row r="26" spans="2:26" ht="36" customHeight="1" x14ac:dyDescent="0.4">
      <c r="B26" s="190">
        <f>Y20</f>
        <v>2.4120689655172418</v>
      </c>
      <c r="C26" s="230" t="s">
        <v>75</v>
      </c>
      <c r="D26" s="167">
        <v>880</v>
      </c>
      <c r="E26" s="165" t="s">
        <v>14</v>
      </c>
      <c r="F26" s="165" t="s">
        <v>14</v>
      </c>
      <c r="G26" s="168">
        <v>121</v>
      </c>
      <c r="H26" s="168">
        <v>150</v>
      </c>
      <c r="I26" s="169">
        <v>7.51</v>
      </c>
      <c r="J26" s="169">
        <v>0.6</v>
      </c>
      <c r="K26" s="169">
        <v>3.3</v>
      </c>
      <c r="L26" s="169">
        <v>1.1000000000000001</v>
      </c>
      <c r="M26" s="170">
        <v>0.2</v>
      </c>
      <c r="N26" s="171">
        <f t="shared" ref="N26" si="26">(G26-H26)/6.25</f>
        <v>-4.6399999999999997</v>
      </c>
      <c r="O26" s="231">
        <f>(B26*D26)/1000</f>
        <v>2.1226206896551729</v>
      </c>
      <c r="P26" s="152" t="s">
        <v>14</v>
      </c>
      <c r="Q26" s="153" t="s">
        <v>14</v>
      </c>
      <c r="R26" s="232">
        <f t="shared" ref="R26:X28" si="27">$B26*G26</f>
        <v>291.86034482758623</v>
      </c>
      <c r="S26" s="232">
        <f t="shared" si="27"/>
        <v>361.81034482758628</v>
      </c>
      <c r="T26" s="172">
        <f t="shared" si="27"/>
        <v>18.114637931034487</v>
      </c>
      <c r="U26" s="172">
        <f t="shared" si="27"/>
        <v>1.4472413793103451</v>
      </c>
      <c r="V26" s="172">
        <f t="shared" si="27"/>
        <v>7.9598275862068979</v>
      </c>
      <c r="W26" s="172">
        <f t="shared" si="27"/>
        <v>2.6532758620689663</v>
      </c>
      <c r="X26" s="172">
        <f t="shared" si="27"/>
        <v>0.4824137931034484</v>
      </c>
      <c r="Y26" s="233">
        <f>(R26-S26)/6.25</f>
        <v>-11.192000000000007</v>
      </c>
      <c r="Z26" s="6"/>
    </row>
    <row r="27" spans="2:26" ht="33.75" customHeight="1" x14ac:dyDescent="0.4">
      <c r="B27" s="198">
        <v>0.1</v>
      </c>
      <c r="C27" s="234" t="s">
        <v>22</v>
      </c>
      <c r="D27" s="167">
        <v>950</v>
      </c>
      <c r="E27" s="149" t="s">
        <v>14</v>
      </c>
      <c r="F27" s="149" t="s">
        <v>14</v>
      </c>
      <c r="G27" s="169"/>
      <c r="H27" s="169"/>
      <c r="I27" s="172"/>
      <c r="J27" s="172">
        <v>150</v>
      </c>
      <c r="K27" s="172">
        <v>0</v>
      </c>
      <c r="L27" s="172">
        <v>20</v>
      </c>
      <c r="M27" s="173">
        <v>80</v>
      </c>
      <c r="N27" s="174"/>
      <c r="O27" s="235">
        <f>(B27*D27)/1000</f>
        <v>9.5000000000000001E-2</v>
      </c>
      <c r="P27" s="152" t="s">
        <v>14</v>
      </c>
      <c r="Q27" s="153" t="s">
        <v>14</v>
      </c>
      <c r="R27" s="172">
        <f t="shared" si="27"/>
        <v>0</v>
      </c>
      <c r="S27" s="172">
        <f t="shared" si="27"/>
        <v>0</v>
      </c>
      <c r="T27" s="172">
        <f t="shared" si="27"/>
        <v>0</v>
      </c>
      <c r="U27" s="172">
        <f t="shared" si="27"/>
        <v>15</v>
      </c>
      <c r="V27" s="172">
        <f t="shared" si="27"/>
        <v>0</v>
      </c>
      <c r="W27" s="172">
        <f t="shared" si="27"/>
        <v>2</v>
      </c>
      <c r="X27" s="172">
        <f t="shared" si="27"/>
        <v>8</v>
      </c>
      <c r="Y27" s="233">
        <f t="shared" ref="Y27" si="28">(R27-S27)/6.25</f>
        <v>0</v>
      </c>
      <c r="Z27" s="6"/>
    </row>
    <row r="28" spans="2:26" ht="33.75" customHeight="1" x14ac:dyDescent="0.4">
      <c r="B28" s="198">
        <v>0.02</v>
      </c>
      <c r="C28" s="234" t="s">
        <v>15</v>
      </c>
      <c r="D28" s="167">
        <v>990</v>
      </c>
      <c r="E28" s="159" t="s">
        <v>14</v>
      </c>
      <c r="F28" s="159" t="s">
        <v>14</v>
      </c>
      <c r="G28" s="169"/>
      <c r="H28" s="169"/>
      <c r="I28" s="172"/>
      <c r="J28" s="172"/>
      <c r="K28" s="172"/>
      <c r="L28" s="172"/>
      <c r="M28" s="173">
        <v>361.4</v>
      </c>
      <c r="N28" s="174"/>
      <c r="O28" s="235">
        <f>(B28*D28)/1000</f>
        <v>1.9800000000000002E-2</v>
      </c>
      <c r="P28" s="152" t="s">
        <v>14</v>
      </c>
      <c r="Q28" s="153" t="s">
        <v>14</v>
      </c>
      <c r="R28" s="172">
        <f t="shared" si="27"/>
        <v>0</v>
      </c>
      <c r="S28" s="172">
        <f t="shared" si="27"/>
        <v>0</v>
      </c>
      <c r="T28" s="172">
        <f t="shared" si="27"/>
        <v>0</v>
      </c>
      <c r="U28" s="172">
        <f t="shared" si="27"/>
        <v>0</v>
      </c>
      <c r="V28" s="172">
        <f t="shared" si="27"/>
        <v>0</v>
      </c>
      <c r="W28" s="172">
        <f t="shared" si="27"/>
        <v>0</v>
      </c>
      <c r="X28" s="172">
        <f t="shared" si="27"/>
        <v>7.2279999999999998</v>
      </c>
      <c r="Y28" s="233">
        <f t="shared" ref="Y28" si="29">(R28-S28)/6.25</f>
        <v>0</v>
      </c>
      <c r="Z28" s="6"/>
    </row>
    <row r="29" spans="2:26" ht="33.75" customHeight="1" thickBot="1" x14ac:dyDescent="0.45">
      <c r="B29" s="201"/>
      <c r="C29" s="236"/>
      <c r="D29" s="178"/>
      <c r="E29" s="160"/>
      <c r="F29" s="160"/>
      <c r="G29" s="179"/>
      <c r="H29" s="179"/>
      <c r="I29" s="179"/>
      <c r="J29" s="179"/>
      <c r="K29" s="179"/>
      <c r="L29" s="179"/>
      <c r="M29" s="180"/>
      <c r="N29" s="181"/>
      <c r="O29" s="237"/>
      <c r="P29" s="154"/>
      <c r="Q29" s="155"/>
      <c r="R29" s="210"/>
      <c r="S29" s="210"/>
      <c r="T29" s="211"/>
      <c r="U29" s="211"/>
      <c r="V29" s="211"/>
      <c r="W29" s="211"/>
      <c r="X29" s="211"/>
      <c r="Y29" s="238"/>
      <c r="Z29" s="6"/>
    </row>
    <row r="30" spans="2:26" ht="33.75" customHeight="1" x14ac:dyDescent="0.4">
      <c r="B30" s="79"/>
      <c r="C30" s="80"/>
      <c r="D30" s="81"/>
      <c r="E30" s="91"/>
      <c r="F30" s="91"/>
      <c r="G30" s="82"/>
      <c r="H30" s="82"/>
      <c r="I30" s="82"/>
      <c r="J30" s="82"/>
      <c r="K30" s="82"/>
      <c r="N30" s="99" t="s">
        <v>71</v>
      </c>
      <c r="O30" s="625">
        <f>SUM(O25:O29)</f>
        <v>16.397420689655171</v>
      </c>
      <c r="P30" s="626">
        <f t="shared" ref="P30:Y30" si="30">SUM(P25:P29)</f>
        <v>3118.15</v>
      </c>
      <c r="Q30" s="626">
        <f t="shared" si="30"/>
        <v>6795.8</v>
      </c>
      <c r="R30" s="627">
        <f t="shared" si="30"/>
        <v>1854.2403448275861</v>
      </c>
      <c r="S30" s="627">
        <f t="shared" si="30"/>
        <v>1854.2403448275861</v>
      </c>
      <c r="T30" s="628">
        <f t="shared" si="30"/>
        <v>68.862214365430106</v>
      </c>
      <c r="U30" s="628">
        <f t="shared" si="30"/>
        <v>49.462241379310342</v>
      </c>
      <c r="V30" s="628">
        <f t="shared" si="30"/>
        <v>29.093827586206899</v>
      </c>
      <c r="W30" s="628">
        <f t="shared" si="30"/>
        <v>18.384275862068968</v>
      </c>
      <c r="X30" s="628">
        <f t="shared" si="30"/>
        <v>12.624413793103448</v>
      </c>
      <c r="Y30" s="629">
        <f t="shared" si="30"/>
        <v>-5.3290705182007514E-15</v>
      </c>
      <c r="Z30" s="6"/>
    </row>
    <row r="31" spans="2:26" ht="33.75" customHeight="1" x14ac:dyDescent="0.4">
      <c r="B31" s="19"/>
      <c r="C31" s="20"/>
      <c r="D31" s="20"/>
      <c r="E31" s="20"/>
      <c r="F31" s="20"/>
      <c r="K31" s="66"/>
      <c r="N31" s="100" t="s">
        <v>72</v>
      </c>
      <c r="O31" s="142" t="s">
        <v>14</v>
      </c>
      <c r="P31" s="156" t="s">
        <v>14</v>
      </c>
      <c r="Q31" s="153" t="s">
        <v>14</v>
      </c>
      <c r="R31" s="244">
        <f t="shared" ref="R31:X31" si="31">(SUM(R25:R29)/R17)</f>
        <v>21.814592292089248</v>
      </c>
      <c r="S31" s="244">
        <f t="shared" si="31"/>
        <v>21.814592292089248</v>
      </c>
      <c r="T31" s="244">
        <f t="shared" si="31"/>
        <v>20.969005592396499</v>
      </c>
      <c r="U31" s="244">
        <f t="shared" si="31"/>
        <v>19.784896551724138</v>
      </c>
      <c r="V31" s="244">
        <f t="shared" si="31"/>
        <v>20.345333976368462</v>
      </c>
      <c r="W31" s="244">
        <f t="shared" si="31"/>
        <v>22.980344827586208</v>
      </c>
      <c r="X31" s="244">
        <f t="shared" si="31"/>
        <v>21.040689655172415</v>
      </c>
      <c r="Y31" s="145" t="s">
        <v>14</v>
      </c>
      <c r="Z31" s="6"/>
    </row>
    <row r="32" spans="2:26" ht="33.75" customHeight="1" thickBot="1" x14ac:dyDescent="0.45">
      <c r="B32" s="6"/>
      <c r="C32" s="20"/>
      <c r="D32" s="20"/>
      <c r="E32" s="20"/>
      <c r="F32" s="20"/>
      <c r="G32" s="133" t="s">
        <v>59</v>
      </c>
      <c r="H32" s="132">
        <f>O2</f>
        <v>25</v>
      </c>
      <c r="K32" s="66"/>
      <c r="M32" s="101" t="s">
        <v>52</v>
      </c>
      <c r="N32" s="101"/>
      <c r="O32" s="146" t="s">
        <v>14</v>
      </c>
      <c r="P32" s="147" t="s">
        <v>14</v>
      </c>
      <c r="Q32" s="155" t="s">
        <v>14</v>
      </c>
      <c r="R32" s="245">
        <f>SUM(R25:R29)-(H32*R17)</f>
        <v>-270.75965517241389</v>
      </c>
      <c r="S32" s="245">
        <f>SUM(S25:S29)-($H$32*S17)</f>
        <v>-270.75965517241389</v>
      </c>
      <c r="T32" s="246">
        <f>SUM(T25:T29)-(H32*T17)</f>
        <v>-13.237785634569903</v>
      </c>
      <c r="U32" s="246">
        <f>SUM(U25:U29)-(H32*U17)</f>
        <v>-13.037758620689658</v>
      </c>
      <c r="V32" s="246">
        <f>SUM(V25:V29)-(H32*V17)</f>
        <v>-6.6561724137931009</v>
      </c>
      <c r="W32" s="246">
        <f>SUM(W25:W29)-(H32*W17)</f>
        <v>-1.6157241379310321</v>
      </c>
      <c r="X32" s="246">
        <f>SUM(X25:X29)-(H32*X17)</f>
        <v>-2.3755862068965516</v>
      </c>
      <c r="Y32" s="148" t="s">
        <v>14</v>
      </c>
      <c r="Z32" s="6"/>
    </row>
    <row r="33" spans="2:26" ht="25.5" customHeight="1" thickBot="1" x14ac:dyDescent="0.45">
      <c r="C33" s="20"/>
      <c r="D33" s="6"/>
      <c r="E33" s="20"/>
      <c r="F33" s="20"/>
      <c r="M33" s="4"/>
      <c r="N33" s="4"/>
      <c r="O33" s="34"/>
      <c r="P33" s="35"/>
      <c r="Q33" s="35"/>
      <c r="R33" s="122" t="s">
        <v>63</v>
      </c>
      <c r="S33" s="123" t="s">
        <v>64</v>
      </c>
      <c r="T33" s="124" t="s">
        <v>65</v>
      </c>
      <c r="U33" s="28"/>
      <c r="V33" s="28"/>
      <c r="W33" s="28"/>
      <c r="X33" s="28"/>
      <c r="Y33" s="27"/>
      <c r="Z33" s="6"/>
    </row>
    <row r="34" spans="2:26" ht="42" customHeight="1" thickBot="1" x14ac:dyDescent="0.45">
      <c r="B34" s="19" t="s">
        <v>42</v>
      </c>
      <c r="C34" s="6"/>
      <c r="D34" s="104" t="s">
        <v>76</v>
      </c>
      <c r="E34" s="106"/>
      <c r="F34" s="6"/>
      <c r="G34" s="6"/>
      <c r="H34" s="127">
        <f>G40</f>
        <v>160</v>
      </c>
      <c r="I34" s="49" t="s">
        <v>60</v>
      </c>
      <c r="J34" s="128">
        <f>H40</f>
        <v>151</v>
      </c>
      <c r="K34" s="49" t="s">
        <v>61</v>
      </c>
      <c r="L34" s="127">
        <f>I40</f>
        <v>6.7</v>
      </c>
      <c r="M34" s="129" t="s">
        <v>62</v>
      </c>
      <c r="N34" s="130"/>
      <c r="O34" s="651" t="s">
        <v>37</v>
      </c>
      <c r="P34" s="651"/>
      <c r="Q34" s="651"/>
      <c r="R34" s="131">
        <f>(R$32/H$34)</f>
        <v>-1.6922478448275868</v>
      </c>
      <c r="S34" s="131">
        <f>(S$32/J$34)</f>
        <v>-1.7931102991550589</v>
      </c>
      <c r="T34" s="131">
        <f>(T$32/L$34)</f>
        <v>-1.975788900682075</v>
      </c>
      <c r="U34" s="6"/>
      <c r="V34" s="6"/>
      <c r="W34" s="6"/>
      <c r="X34" s="74"/>
      <c r="Y34" s="6"/>
      <c r="Z34" s="6"/>
    </row>
    <row r="35" spans="2:26" ht="13.5" customHeight="1" thickBot="1" x14ac:dyDescent="0.55000000000000004">
      <c r="B35" s="2"/>
      <c r="C35" s="6"/>
      <c r="D35" s="6"/>
      <c r="E35" s="6"/>
      <c r="F35" s="6"/>
      <c r="G35" s="6"/>
      <c r="H35" s="29"/>
      <c r="I35" s="25"/>
      <c r="J35" s="30"/>
      <c r="K35" s="25"/>
      <c r="L35" s="6"/>
      <c r="M35" s="18"/>
      <c r="N35" s="18"/>
      <c r="O35" s="21"/>
      <c r="P35" s="27"/>
      <c r="Q35" s="27"/>
      <c r="R35" s="36"/>
      <c r="S35" s="31"/>
      <c r="T35" s="32"/>
      <c r="U35" s="6"/>
      <c r="V35" s="6"/>
      <c r="W35" s="6"/>
      <c r="X35" s="74"/>
      <c r="Y35" s="6"/>
      <c r="Z35" s="6"/>
    </row>
    <row r="36" spans="2:26" ht="27" customHeight="1" thickBot="1" x14ac:dyDescent="0.45">
      <c r="B36" s="68" t="s">
        <v>35</v>
      </c>
      <c r="C36" s="630"/>
      <c r="D36" s="70"/>
      <c r="E36" s="40" t="s">
        <v>26</v>
      </c>
      <c r="F36" s="40"/>
      <c r="G36" s="40"/>
      <c r="H36" s="40"/>
      <c r="I36" s="40"/>
      <c r="J36" s="41"/>
      <c r="K36" s="41"/>
      <c r="L36" s="41"/>
      <c r="M36" s="41"/>
      <c r="N36" s="42"/>
      <c r="O36" s="617" t="s">
        <v>53</v>
      </c>
      <c r="P36" s="43"/>
      <c r="Q36" s="43"/>
      <c r="R36" s="40"/>
      <c r="S36" s="40"/>
      <c r="T36" s="40"/>
      <c r="U36" s="41"/>
      <c r="V36" s="41"/>
      <c r="W36" s="41"/>
      <c r="X36" s="72"/>
      <c r="Y36" s="44"/>
      <c r="Z36" s="6"/>
    </row>
    <row r="37" spans="2:26" ht="24.75" customHeight="1" x14ac:dyDescent="0.4">
      <c r="B37" s="26" t="s">
        <v>20</v>
      </c>
      <c r="C37" s="647" t="s">
        <v>7</v>
      </c>
      <c r="D37" s="287" t="s">
        <v>16</v>
      </c>
      <c r="E37" s="284" t="s">
        <v>17</v>
      </c>
      <c r="F37" s="283" t="s">
        <v>51</v>
      </c>
      <c r="G37" s="284" t="s">
        <v>18</v>
      </c>
      <c r="H37" s="283" t="s">
        <v>13</v>
      </c>
      <c r="I37" s="284" t="s">
        <v>1</v>
      </c>
      <c r="J37" s="75" t="s">
        <v>2</v>
      </c>
      <c r="K37" s="76" t="s">
        <v>3</v>
      </c>
      <c r="L37" s="75" t="s">
        <v>33</v>
      </c>
      <c r="M37" s="125" t="s">
        <v>4</v>
      </c>
      <c r="N37" s="87" t="s">
        <v>55</v>
      </c>
      <c r="O37" s="276" t="s">
        <v>16</v>
      </c>
      <c r="P37" s="278" t="s">
        <v>17</v>
      </c>
      <c r="Q37" s="282" t="s">
        <v>51</v>
      </c>
      <c r="R37" s="278" t="s">
        <v>18</v>
      </c>
      <c r="S37" s="282" t="s">
        <v>13</v>
      </c>
      <c r="T37" s="278" t="s">
        <v>1</v>
      </c>
      <c r="U37" s="52" t="s">
        <v>2</v>
      </c>
      <c r="V37" s="56" t="s">
        <v>3</v>
      </c>
      <c r="W37" s="52" t="s">
        <v>33</v>
      </c>
      <c r="X37" s="73" t="s">
        <v>4</v>
      </c>
      <c r="Y37" s="53" t="s">
        <v>5</v>
      </c>
      <c r="Z37" s="6"/>
    </row>
    <row r="38" spans="2:26" ht="24.75" customHeight="1" thickBot="1" x14ac:dyDescent="0.45">
      <c r="B38" s="39" t="s">
        <v>6</v>
      </c>
      <c r="C38" s="648"/>
      <c r="D38" s="279" t="s">
        <v>8</v>
      </c>
      <c r="E38" s="280" t="s">
        <v>50</v>
      </c>
      <c r="F38" s="285" t="s">
        <v>50</v>
      </c>
      <c r="G38" s="281" t="s">
        <v>9</v>
      </c>
      <c r="H38" s="285" t="s">
        <v>9</v>
      </c>
      <c r="I38" s="281" t="s">
        <v>10</v>
      </c>
      <c r="J38" s="54" t="s">
        <v>9</v>
      </c>
      <c r="K38" s="57" t="s">
        <v>9</v>
      </c>
      <c r="L38" s="54" t="s">
        <v>9</v>
      </c>
      <c r="M38" s="59" t="s">
        <v>9</v>
      </c>
      <c r="N38" s="88" t="s">
        <v>9</v>
      </c>
      <c r="O38" s="287" t="s">
        <v>6</v>
      </c>
      <c r="P38" s="281" t="s">
        <v>50</v>
      </c>
      <c r="Q38" s="285" t="s">
        <v>50</v>
      </c>
      <c r="R38" s="284" t="s">
        <v>9</v>
      </c>
      <c r="S38" s="283" t="s">
        <v>9</v>
      </c>
      <c r="T38" s="284" t="s">
        <v>10</v>
      </c>
      <c r="U38" s="75" t="s">
        <v>9</v>
      </c>
      <c r="V38" s="76" t="s">
        <v>9</v>
      </c>
      <c r="W38" s="75" t="s">
        <v>9</v>
      </c>
      <c r="X38" s="77" t="s">
        <v>9</v>
      </c>
      <c r="Y38" s="78" t="s">
        <v>11</v>
      </c>
      <c r="Z38" s="6"/>
    </row>
    <row r="39" spans="2:26" ht="36.75" customHeight="1" x14ac:dyDescent="0.4">
      <c r="B39" s="247">
        <f>SUM(B25:B29)</f>
        <v>41.532068965517247</v>
      </c>
      <c r="C39" s="230" t="s">
        <v>34</v>
      </c>
      <c r="D39" s="631">
        <f>O30/B39*1000</f>
        <v>394.813480235464</v>
      </c>
      <c r="E39" s="149" t="str">
        <f>E25</f>
        <v>-</v>
      </c>
      <c r="F39" s="157" t="s">
        <v>14</v>
      </c>
      <c r="G39" s="149" t="str">
        <f t="shared" ref="G39:M39" si="32">G25</f>
        <v>-</v>
      </c>
      <c r="H39" s="149" t="str">
        <f t="shared" si="32"/>
        <v>-</v>
      </c>
      <c r="I39" s="149" t="str">
        <f t="shared" si="32"/>
        <v>-</v>
      </c>
      <c r="J39" s="149" t="str">
        <f t="shared" si="32"/>
        <v>-</v>
      </c>
      <c r="K39" s="149" t="str">
        <f t="shared" si="32"/>
        <v>-</v>
      </c>
      <c r="L39" s="149" t="str">
        <f t="shared" si="32"/>
        <v>-</v>
      </c>
      <c r="M39" s="150" t="str">
        <f t="shared" si="32"/>
        <v xml:space="preserve"> -</v>
      </c>
      <c r="N39" s="158"/>
      <c r="O39" s="249">
        <f>O30</f>
        <v>16.397420689655171</v>
      </c>
      <c r="P39" s="226">
        <f t="shared" ref="P39:Y39" si="33">P30</f>
        <v>3118.15</v>
      </c>
      <c r="Q39" s="226">
        <f t="shared" si="33"/>
        <v>6795.8</v>
      </c>
      <c r="R39" s="226">
        <f>R30</f>
        <v>1854.2403448275861</v>
      </c>
      <c r="S39" s="226">
        <f t="shared" si="33"/>
        <v>1854.2403448275861</v>
      </c>
      <c r="T39" s="250">
        <f t="shared" si="33"/>
        <v>68.862214365430106</v>
      </c>
      <c r="U39" s="250">
        <f>U30</f>
        <v>49.462241379310342</v>
      </c>
      <c r="V39" s="250">
        <f t="shared" si="33"/>
        <v>29.093827586206899</v>
      </c>
      <c r="W39" s="250">
        <f t="shared" si="33"/>
        <v>18.384275862068968</v>
      </c>
      <c r="X39" s="250">
        <f t="shared" si="33"/>
        <v>12.624413793103448</v>
      </c>
      <c r="Y39" s="229">
        <f t="shared" si="33"/>
        <v>-5.3290705182007514E-15</v>
      </c>
      <c r="Z39" s="6"/>
    </row>
    <row r="40" spans="2:26" s="4" customFormat="1" ht="36.75" customHeight="1" x14ac:dyDescent="0.4">
      <c r="B40" s="634">
        <f>MIN(R34:T34)*-1</f>
        <v>1.975788900682075</v>
      </c>
      <c r="C40" s="230" t="s">
        <v>76</v>
      </c>
      <c r="D40" s="635">
        <v>880</v>
      </c>
      <c r="E40" s="159" t="s">
        <v>14</v>
      </c>
      <c r="F40" s="159" t="s">
        <v>14</v>
      </c>
      <c r="G40" s="636">
        <v>160</v>
      </c>
      <c r="H40" s="636">
        <v>151</v>
      </c>
      <c r="I40" s="637">
        <v>6.7</v>
      </c>
      <c r="J40" s="637">
        <v>7</v>
      </c>
      <c r="K40" s="637">
        <v>4</v>
      </c>
      <c r="L40" s="637">
        <v>1.5</v>
      </c>
      <c r="M40" s="637">
        <v>1.5</v>
      </c>
      <c r="N40" s="174">
        <f t="shared" ref="N40" si="34">(G40-H40)/6.25</f>
        <v>1.44</v>
      </c>
      <c r="O40" s="254">
        <f>($B40*$D40)/1000</f>
        <v>1.7386942326002262</v>
      </c>
      <c r="P40" s="161" t="s">
        <v>14</v>
      </c>
      <c r="Q40" s="153" t="s">
        <v>14</v>
      </c>
      <c r="R40" s="255">
        <f>($B40*$G40)</f>
        <v>316.12622410913201</v>
      </c>
      <c r="S40" s="255">
        <f>($B40*$H40)</f>
        <v>298.34412400299334</v>
      </c>
      <c r="T40" s="256">
        <f>($B40*$I40)</f>
        <v>13.237785634569903</v>
      </c>
      <c r="U40" s="256">
        <f>($B40*$J40)</f>
        <v>13.830522304774526</v>
      </c>
      <c r="V40" s="256">
        <f>($B40*$K40)</f>
        <v>7.9031556027283001</v>
      </c>
      <c r="W40" s="256">
        <f>($B40*$L40)</f>
        <v>2.9636833510231124</v>
      </c>
      <c r="X40" s="256">
        <f>($B40*$M40)</f>
        <v>2.9636833510231124</v>
      </c>
      <c r="Y40" s="257">
        <f>(R40-S40)/6.25</f>
        <v>2.8451360169821873</v>
      </c>
      <c r="Z40" s="18"/>
    </row>
    <row r="41" spans="2:26" s="4" customFormat="1" ht="36.75" customHeight="1" x14ac:dyDescent="0.4">
      <c r="B41" s="251">
        <v>0</v>
      </c>
      <c r="C41" s="258" t="s">
        <v>36</v>
      </c>
      <c r="D41" s="632"/>
      <c r="E41" s="159" t="s">
        <v>14</v>
      </c>
      <c r="F41" s="159" t="s">
        <v>14</v>
      </c>
      <c r="G41" s="252"/>
      <c r="H41" s="252"/>
      <c r="I41" s="195"/>
      <c r="J41" s="253"/>
      <c r="K41" s="253"/>
      <c r="L41" s="253"/>
      <c r="M41" s="253"/>
      <c r="N41" s="174"/>
      <c r="O41" s="254">
        <f>($B41*$D41)/1000</f>
        <v>0</v>
      </c>
      <c r="P41" s="161" t="s">
        <v>14</v>
      </c>
      <c r="Q41" s="153" t="s">
        <v>14</v>
      </c>
      <c r="R41" s="255">
        <f>($B41*$G41)</f>
        <v>0</v>
      </c>
      <c r="S41" s="255">
        <f>($B41*$H41)</f>
        <v>0</v>
      </c>
      <c r="T41" s="256">
        <f>($B41*$I41)</f>
        <v>0</v>
      </c>
      <c r="U41" s="256">
        <f>($B41*$J41)</f>
        <v>0</v>
      </c>
      <c r="V41" s="256">
        <f>($B41*$K41)</f>
        <v>0</v>
      </c>
      <c r="W41" s="256">
        <f>($B41*$L41)</f>
        <v>0</v>
      </c>
      <c r="X41" s="256">
        <f>($B41*$M41)</f>
        <v>0</v>
      </c>
      <c r="Y41" s="257">
        <f>(R41-S41)/6.25</f>
        <v>0</v>
      </c>
      <c r="Z41" s="18"/>
    </row>
    <row r="42" spans="2:26" s="4" customFormat="1" ht="36.75" customHeight="1" x14ac:dyDescent="0.4">
      <c r="B42" s="251"/>
      <c r="C42" s="258"/>
      <c r="D42" s="632"/>
      <c r="E42" s="159"/>
      <c r="F42" s="159"/>
      <c r="G42" s="252"/>
      <c r="H42" s="252"/>
      <c r="I42" s="259"/>
      <c r="J42" s="253"/>
      <c r="K42" s="253"/>
      <c r="L42" s="253"/>
      <c r="M42" s="253"/>
      <c r="N42" s="177"/>
      <c r="O42" s="254"/>
      <c r="P42" s="161"/>
      <c r="Q42" s="153"/>
      <c r="R42" s="255"/>
      <c r="S42" s="255"/>
      <c r="T42" s="256"/>
      <c r="U42" s="256"/>
      <c r="V42" s="256"/>
      <c r="W42" s="256"/>
      <c r="X42" s="256"/>
      <c r="Y42" s="257"/>
      <c r="Z42" s="18"/>
    </row>
    <row r="43" spans="2:26" s="4" customFormat="1" ht="36.75" customHeight="1" thickBot="1" x14ac:dyDescent="0.45">
      <c r="B43" s="260"/>
      <c r="C43" s="261"/>
      <c r="D43" s="633"/>
      <c r="E43" s="160"/>
      <c r="F43" s="160"/>
      <c r="G43" s="179"/>
      <c r="H43" s="179"/>
      <c r="I43" s="262"/>
      <c r="J43" s="262"/>
      <c r="K43" s="262"/>
      <c r="L43" s="262"/>
      <c r="M43" s="263"/>
      <c r="N43" s="264"/>
      <c r="O43" s="265"/>
      <c r="P43" s="162"/>
      <c r="Q43" s="155"/>
      <c r="R43" s="266"/>
      <c r="S43" s="266"/>
      <c r="T43" s="179"/>
      <c r="U43" s="179"/>
      <c r="V43" s="179"/>
      <c r="W43" s="179"/>
      <c r="X43" s="179"/>
      <c r="Y43" s="267"/>
      <c r="Z43" s="18"/>
    </row>
    <row r="44" spans="2:26" ht="33.75" customHeight="1" x14ac:dyDescent="0.4">
      <c r="B44" s="8" t="s">
        <v>12</v>
      </c>
      <c r="C44" s="6"/>
      <c r="D44" s="16"/>
      <c r="E44" s="16"/>
      <c r="H44" s="92" t="s">
        <v>47</v>
      </c>
      <c r="I44" s="110">
        <f>P44/O44/10</f>
        <v>17.193042795365283</v>
      </c>
      <c r="J44" s="16"/>
      <c r="K44" s="67"/>
      <c r="N44" s="99" t="s">
        <v>73</v>
      </c>
      <c r="O44" s="239">
        <f>SUM(O39:O43)</f>
        <v>18.136114922255398</v>
      </c>
      <c r="P44" s="268">
        <f>P39</f>
        <v>3118.15</v>
      </c>
      <c r="Q44" s="269">
        <f>Q25</f>
        <v>6795.8</v>
      </c>
      <c r="R44" s="241">
        <f t="shared" ref="R44:Y44" si="35">SUM(R39:R43)</f>
        <v>2170.3665689367181</v>
      </c>
      <c r="S44" s="241">
        <f t="shared" si="35"/>
        <v>2152.5844688305797</v>
      </c>
      <c r="T44" s="242">
        <f t="shared" si="35"/>
        <v>82.100000000000009</v>
      </c>
      <c r="U44" s="187">
        <f t="shared" si="35"/>
        <v>63.292763684084868</v>
      </c>
      <c r="V44" s="187">
        <f t="shared" si="35"/>
        <v>36.996983188935197</v>
      </c>
      <c r="W44" s="187">
        <f t="shared" si="35"/>
        <v>21.347959213092082</v>
      </c>
      <c r="X44" s="187">
        <f t="shared" si="35"/>
        <v>15.588097144126561</v>
      </c>
      <c r="Y44" s="214">
        <f t="shared" si="35"/>
        <v>2.845136016982182</v>
      </c>
      <c r="Z44" s="6"/>
    </row>
    <row r="45" spans="2:26" ht="33.75" customHeight="1" thickBot="1" x14ac:dyDescent="0.45">
      <c r="B45" s="22"/>
      <c r="C45" s="6"/>
      <c r="D45" s="16"/>
      <c r="E45" s="134"/>
      <c r="F45" s="135"/>
      <c r="G45" s="136"/>
      <c r="H45" s="92" t="s">
        <v>48</v>
      </c>
      <c r="I45" s="137">
        <f>Q44/O44/10</f>
        <v>37.471090303142375</v>
      </c>
      <c r="K45" s="83"/>
      <c r="N45" s="103" t="s">
        <v>74</v>
      </c>
      <c r="O45" s="163" t="s">
        <v>14</v>
      </c>
      <c r="P45" s="155" t="s">
        <v>14</v>
      </c>
      <c r="Q45" s="155" t="s">
        <v>14</v>
      </c>
      <c r="R45" s="270">
        <f t="shared" ref="R45:X45" si="36">SUM(R39:R43)/R17</f>
        <v>25.533724340431977</v>
      </c>
      <c r="S45" s="270">
        <f t="shared" si="36"/>
        <v>25.324523162712701</v>
      </c>
      <c r="T45" s="270">
        <f t="shared" si="36"/>
        <v>25</v>
      </c>
      <c r="U45" s="270">
        <f t="shared" si="36"/>
        <v>25.317105473633948</v>
      </c>
      <c r="V45" s="270">
        <f t="shared" si="36"/>
        <v>25.872016216038599</v>
      </c>
      <c r="W45" s="270">
        <f t="shared" si="36"/>
        <v>26.684949016365103</v>
      </c>
      <c r="X45" s="270">
        <f t="shared" si="36"/>
        <v>25.980161906877601</v>
      </c>
      <c r="Y45" s="164" t="s">
        <v>14</v>
      </c>
      <c r="Z45" s="6"/>
    </row>
    <row r="46" spans="2:26" ht="8.4" customHeight="1" x14ac:dyDescent="0.4">
      <c r="B46" s="6"/>
      <c r="C46" s="6"/>
      <c r="D46" s="6"/>
      <c r="E46" s="6"/>
      <c r="F46" s="6"/>
      <c r="G46" s="6"/>
      <c r="H46" s="6"/>
      <c r="I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2:26" x14ac:dyDescent="0.4">
      <c r="B47" s="6"/>
      <c r="C47" s="6"/>
      <c r="D47" s="6"/>
      <c r="E47" s="6"/>
      <c r="F47" s="6"/>
      <c r="G47" s="6"/>
      <c r="H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2:26" x14ac:dyDescent="0.4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2:26" x14ac:dyDescent="0.4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2:26" x14ac:dyDescent="0.4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2:26" x14ac:dyDescent="0.4">
      <c r="B51" s="6"/>
      <c r="C51" s="6"/>
      <c r="D51" s="6"/>
      <c r="E51" s="6"/>
      <c r="F51" s="6"/>
      <c r="G51" s="18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2:26" x14ac:dyDescent="0.4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2:26" x14ac:dyDescent="0.4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</sheetData>
  <mergeCells count="7">
    <mergeCell ref="V1:W1"/>
    <mergeCell ref="C6:C7"/>
    <mergeCell ref="C23:C24"/>
    <mergeCell ref="C37:C38"/>
    <mergeCell ref="U20:V20"/>
    <mergeCell ref="R20:S20"/>
    <mergeCell ref="O34:Q34"/>
  </mergeCells>
  <printOptions gridLinesSet="0"/>
  <pageMargins left="0.25" right="0.25" top="0.75" bottom="0.75" header="0.3" footer="0.3"/>
  <pageSetup paperSize="9" scale="40" orientation="landscape" r:id="rId1"/>
  <headerFooter alignWithMargins="0"/>
  <ignoredErrors>
    <ignoredError sqref="I16:I17 O12:Y13 R16:X16 O25:Y27 D25 D44:E45 G44:G45 O44:Y47 I44:L45 D46:M47 O8:X8 O9:Y10 Q14 S14:Y14 D39:M40 P40:Q40 R18:X18 O39:T39 V39:Y39" unlocked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Z53"/>
  <sheetViews>
    <sheetView showGridLines="0" topLeftCell="A4" zoomScale="50" zoomScaleNormal="50" zoomScaleSheetLayoutView="40" workbookViewId="0">
      <selection activeCell="Y41" sqref="Y41"/>
    </sheetView>
  </sheetViews>
  <sheetFormatPr baseColWidth="10" defaultColWidth="11.58203125" defaultRowHeight="22.8" x14ac:dyDescent="0.4"/>
  <cols>
    <col min="1" max="1" width="1.58203125" style="3" customWidth="1"/>
    <col min="2" max="2" width="9.08203125" style="3" customWidth="1"/>
    <col min="3" max="3" width="27.58203125" style="3" customWidth="1"/>
    <col min="4" max="4" width="10.08203125" style="3" customWidth="1"/>
    <col min="5" max="5" width="11.33203125" style="3" customWidth="1"/>
    <col min="6" max="6" width="13" style="3" customWidth="1"/>
    <col min="7" max="8" width="10.75" style="3" customWidth="1"/>
    <col min="9" max="9" width="11" style="3" customWidth="1"/>
    <col min="10" max="10" width="11.33203125" style="3" customWidth="1"/>
    <col min="11" max="14" width="10.75" style="3" customWidth="1"/>
    <col min="15" max="15" width="10.25" style="3" customWidth="1"/>
    <col min="16" max="17" width="11.75" style="3" customWidth="1"/>
    <col min="18" max="18" width="10.75" style="3" customWidth="1"/>
    <col min="19" max="19" width="11.4140625" style="3" customWidth="1"/>
    <col min="20" max="20" width="10.75" style="3" customWidth="1"/>
    <col min="21" max="21" width="10.25" style="3" customWidth="1"/>
    <col min="22" max="22" width="11.33203125" style="3" customWidth="1"/>
    <col min="23" max="23" width="10.58203125" style="3" customWidth="1"/>
    <col min="24" max="24" width="10" style="3" customWidth="1"/>
    <col min="25" max="25" width="10.75" style="3" customWidth="1"/>
    <col min="26" max="16384" width="11.58203125" style="3"/>
  </cols>
  <sheetData>
    <row r="1" spans="2:26" s="1" customFormat="1" ht="34.950000000000003" customHeight="1" x14ac:dyDescent="0.5">
      <c r="B1" s="5" t="s">
        <v>0</v>
      </c>
      <c r="C1" s="7"/>
      <c r="D1" s="7"/>
      <c r="E1" s="7"/>
      <c r="F1" s="7"/>
      <c r="G1" s="7"/>
      <c r="H1" s="7"/>
      <c r="I1" s="93" t="s">
        <v>31</v>
      </c>
      <c r="J1" s="340"/>
      <c r="K1" s="341"/>
      <c r="L1" s="2"/>
      <c r="M1" s="2"/>
      <c r="N1" s="2"/>
      <c r="Q1" s="93" t="s">
        <v>46</v>
      </c>
      <c r="R1" s="343"/>
      <c r="S1" s="7"/>
      <c r="T1" s="7"/>
      <c r="U1" s="93" t="s">
        <v>30</v>
      </c>
      <c r="V1" s="345"/>
      <c r="W1" s="346"/>
      <c r="X1" s="7"/>
      <c r="Y1" s="7"/>
      <c r="Z1" s="7"/>
    </row>
    <row r="2" spans="2:26" ht="31.5" customHeight="1" x14ac:dyDescent="0.4">
      <c r="B2" s="8" t="s">
        <v>12</v>
      </c>
      <c r="C2" s="7"/>
      <c r="D2" s="6"/>
      <c r="E2" s="9" t="s">
        <v>12</v>
      </c>
      <c r="F2" s="9"/>
      <c r="G2" s="9"/>
      <c r="H2" s="9"/>
      <c r="I2" s="6"/>
      <c r="J2" s="10"/>
      <c r="K2" s="17"/>
      <c r="L2" s="17"/>
      <c r="M2" s="93" t="s">
        <v>43</v>
      </c>
      <c r="N2" s="93"/>
      <c r="O2" s="342"/>
      <c r="P2" s="17"/>
      <c r="Q2" s="93" t="s">
        <v>44</v>
      </c>
      <c r="R2" s="344"/>
      <c r="S2" s="17"/>
      <c r="U2" s="93" t="s">
        <v>45</v>
      </c>
      <c r="V2" s="342"/>
      <c r="W2" s="7"/>
      <c r="X2" s="7"/>
      <c r="Y2" s="7"/>
      <c r="Z2" s="6"/>
    </row>
    <row r="3" spans="2:26" ht="24" customHeight="1" x14ac:dyDescent="0.4">
      <c r="B3" s="8"/>
      <c r="C3" s="7"/>
      <c r="D3" s="6"/>
      <c r="E3" s="9"/>
      <c r="F3" s="9"/>
      <c r="G3" s="9"/>
      <c r="H3" s="85"/>
      <c r="I3" s="18"/>
      <c r="J3" s="456"/>
      <c r="K3" s="457"/>
      <c r="L3" s="457"/>
      <c r="M3" s="446" t="s">
        <v>80</v>
      </c>
      <c r="N3" s="446"/>
      <c r="O3" s="344">
        <f>R1*0.03</f>
        <v>0</v>
      </c>
      <c r="P3" s="7"/>
      <c r="Q3" s="7"/>
      <c r="R3" s="7"/>
      <c r="S3" s="33"/>
      <c r="T3" s="33"/>
      <c r="U3" s="7"/>
      <c r="V3" s="7"/>
      <c r="W3" s="7"/>
      <c r="X3" s="7"/>
      <c r="Y3" s="7"/>
      <c r="Z3" s="6"/>
    </row>
    <row r="4" spans="2:26" ht="13.5" customHeight="1" thickBot="1" x14ac:dyDescent="0.55000000000000004">
      <c r="B4" s="2"/>
      <c r="C4" s="6"/>
      <c r="D4" s="6"/>
      <c r="E4" s="6"/>
      <c r="F4" s="6"/>
      <c r="G4" s="6"/>
      <c r="H4" s="84"/>
      <c r="I4" s="25"/>
      <c r="J4" s="30"/>
      <c r="K4" s="25"/>
      <c r="L4" s="6"/>
      <c r="M4" s="18"/>
      <c r="N4" s="18"/>
      <c r="O4" s="21"/>
      <c r="P4" s="27"/>
      <c r="Q4" s="27"/>
      <c r="R4" s="36"/>
      <c r="S4" s="89"/>
      <c r="T4" s="90"/>
      <c r="U4" s="6"/>
      <c r="V4" s="6"/>
      <c r="W4" s="6"/>
      <c r="X4" s="74"/>
      <c r="Y4" s="6"/>
      <c r="Z4" s="6"/>
    </row>
    <row r="5" spans="2:26" ht="27" customHeight="1" thickBot="1" x14ac:dyDescent="0.45">
      <c r="B5" s="113" t="s">
        <v>21</v>
      </c>
      <c r="C5" s="114"/>
      <c r="D5" s="117"/>
      <c r="E5" s="118" t="s">
        <v>19</v>
      </c>
      <c r="F5" s="118"/>
      <c r="G5" s="118"/>
      <c r="H5" s="118"/>
      <c r="I5" s="118"/>
      <c r="J5" s="119"/>
      <c r="K5" s="119"/>
      <c r="L5" s="119"/>
      <c r="M5" s="119"/>
      <c r="N5" s="120"/>
      <c r="O5" s="61" t="s">
        <v>53</v>
      </c>
      <c r="P5" s="61"/>
      <c r="Q5" s="61"/>
      <c r="R5" s="37"/>
      <c r="S5" s="37"/>
      <c r="T5" s="37"/>
      <c r="U5" s="38"/>
      <c r="V5" s="38"/>
      <c r="W5" s="38"/>
      <c r="X5" s="62"/>
      <c r="Y5" s="63"/>
      <c r="Z5" s="6"/>
    </row>
    <row r="6" spans="2:26" ht="24.75" customHeight="1" x14ac:dyDescent="0.4">
      <c r="B6" s="115" t="s">
        <v>20</v>
      </c>
      <c r="C6" s="643" t="s">
        <v>7</v>
      </c>
      <c r="D6" s="277" t="s">
        <v>16</v>
      </c>
      <c r="E6" s="277" t="s">
        <v>17</v>
      </c>
      <c r="F6" s="277" t="s">
        <v>51</v>
      </c>
      <c r="G6" s="277" t="s">
        <v>18</v>
      </c>
      <c r="H6" s="277" t="s">
        <v>13</v>
      </c>
      <c r="I6" s="277" t="s">
        <v>1</v>
      </c>
      <c r="J6" s="58" t="s">
        <v>2</v>
      </c>
      <c r="K6" s="58" t="s">
        <v>3</v>
      </c>
      <c r="L6" s="58" t="s">
        <v>33</v>
      </c>
      <c r="M6" s="56" t="s">
        <v>4</v>
      </c>
      <c r="N6" s="53" t="s">
        <v>55</v>
      </c>
      <c r="O6" s="282" t="s">
        <v>16</v>
      </c>
      <c r="P6" s="278" t="s">
        <v>17</v>
      </c>
      <c r="Q6" s="286" t="s">
        <v>49</v>
      </c>
      <c r="R6" s="278" t="s">
        <v>18</v>
      </c>
      <c r="S6" s="282" t="s">
        <v>13</v>
      </c>
      <c r="T6" s="278" t="s">
        <v>1</v>
      </c>
      <c r="U6" s="52" t="s">
        <v>2</v>
      </c>
      <c r="V6" s="56" t="s">
        <v>3</v>
      </c>
      <c r="W6" s="52" t="s">
        <v>33</v>
      </c>
      <c r="X6" s="56" t="s">
        <v>4</v>
      </c>
      <c r="Y6" s="53" t="s">
        <v>5</v>
      </c>
      <c r="Z6" s="6"/>
    </row>
    <row r="7" spans="2:26" ht="24.75" customHeight="1" thickBot="1" x14ac:dyDescent="0.45">
      <c r="B7" s="116" t="s">
        <v>6</v>
      </c>
      <c r="C7" s="644"/>
      <c r="D7" s="280" t="s">
        <v>8</v>
      </c>
      <c r="E7" s="280" t="s">
        <v>50</v>
      </c>
      <c r="F7" s="280" t="s">
        <v>50</v>
      </c>
      <c r="G7" s="280" t="s">
        <v>9</v>
      </c>
      <c r="H7" s="280" t="s">
        <v>9</v>
      </c>
      <c r="I7" s="280" t="s">
        <v>10</v>
      </c>
      <c r="J7" s="59" t="s">
        <v>9</v>
      </c>
      <c r="K7" s="59" t="s">
        <v>9</v>
      </c>
      <c r="L7" s="59" t="s">
        <v>9</v>
      </c>
      <c r="M7" s="57" t="s">
        <v>9</v>
      </c>
      <c r="N7" s="55" t="s">
        <v>9</v>
      </c>
      <c r="O7" s="285" t="s">
        <v>6</v>
      </c>
      <c r="P7" s="281" t="s">
        <v>50</v>
      </c>
      <c r="Q7" s="285" t="s">
        <v>50</v>
      </c>
      <c r="R7" s="281" t="s">
        <v>9</v>
      </c>
      <c r="S7" s="285" t="s">
        <v>9</v>
      </c>
      <c r="T7" s="281" t="s">
        <v>10</v>
      </c>
      <c r="U7" s="54" t="s">
        <v>9</v>
      </c>
      <c r="V7" s="57" t="s">
        <v>9</v>
      </c>
      <c r="W7" s="54" t="s">
        <v>9</v>
      </c>
      <c r="X7" s="57" t="s">
        <v>9</v>
      </c>
      <c r="Y7" s="55" t="s">
        <v>11</v>
      </c>
      <c r="Z7" s="6"/>
    </row>
    <row r="8" spans="2:26" ht="36" customHeight="1" x14ac:dyDescent="0.4">
      <c r="B8" s="309"/>
      <c r="C8" s="310"/>
      <c r="D8" s="311"/>
      <c r="E8" s="312"/>
      <c r="F8" s="312"/>
      <c r="G8" s="312"/>
      <c r="H8" s="312"/>
      <c r="I8" s="313"/>
      <c r="J8" s="314"/>
      <c r="K8" s="314"/>
      <c r="L8" s="314"/>
      <c r="M8" s="314"/>
      <c r="N8" s="294">
        <f>(G8-H8)/6.25</f>
        <v>0</v>
      </c>
      <c r="O8" s="188">
        <f t="shared" ref="O8:O13" si="0">B8*D8/1000</f>
        <v>0</v>
      </c>
      <c r="P8" s="189">
        <f t="shared" ref="P8:X8" si="1">$O8*E8</f>
        <v>0</v>
      </c>
      <c r="Q8" s="189">
        <f t="shared" si="1"/>
        <v>0</v>
      </c>
      <c r="R8" s="189">
        <f t="shared" si="1"/>
        <v>0</v>
      </c>
      <c r="S8" s="189">
        <f t="shared" si="1"/>
        <v>0</v>
      </c>
      <c r="T8" s="187">
        <f t="shared" si="1"/>
        <v>0</v>
      </c>
      <c r="U8" s="187">
        <f t="shared" si="1"/>
        <v>0</v>
      </c>
      <c r="V8" s="187">
        <f t="shared" si="1"/>
        <v>0</v>
      </c>
      <c r="W8" s="187">
        <f t="shared" si="1"/>
        <v>0</v>
      </c>
      <c r="X8" s="187">
        <f t="shared" si="1"/>
        <v>0</v>
      </c>
      <c r="Y8" s="171">
        <f t="shared" ref="Y8:Y13" si="2">(R8-S8)/6.25</f>
        <v>0</v>
      </c>
      <c r="Z8" s="6"/>
    </row>
    <row r="9" spans="2:26" ht="36" customHeight="1" x14ac:dyDescent="0.4">
      <c r="B9" s="315"/>
      <c r="C9" s="316"/>
      <c r="D9" s="317"/>
      <c r="E9" s="318"/>
      <c r="F9" s="318"/>
      <c r="G9" s="318"/>
      <c r="H9" s="318"/>
      <c r="I9" s="319"/>
      <c r="J9" s="320"/>
      <c r="K9" s="320"/>
      <c r="L9" s="320"/>
      <c r="M9" s="320"/>
      <c r="N9" s="294">
        <f t="shared" ref="N9:N13" si="3">(G9-H9)/6.25</f>
        <v>0</v>
      </c>
      <c r="O9" s="196">
        <f t="shared" si="0"/>
        <v>0</v>
      </c>
      <c r="P9" s="189">
        <f t="shared" ref="P9:S13" si="4">$O9*E9</f>
        <v>0</v>
      </c>
      <c r="Q9" s="189">
        <f t="shared" si="4"/>
        <v>0</v>
      </c>
      <c r="R9" s="189">
        <f>$O9*G9</f>
        <v>0</v>
      </c>
      <c r="S9" s="189">
        <f>$O9*H9</f>
        <v>0</v>
      </c>
      <c r="T9" s="187">
        <f t="shared" ref="T9:X13" si="5">$O9*I9</f>
        <v>0</v>
      </c>
      <c r="U9" s="187">
        <f t="shared" si="5"/>
        <v>0</v>
      </c>
      <c r="V9" s="187">
        <f t="shared" si="5"/>
        <v>0</v>
      </c>
      <c r="W9" s="187">
        <f t="shared" si="5"/>
        <v>0</v>
      </c>
      <c r="X9" s="187">
        <f t="shared" si="5"/>
        <v>0</v>
      </c>
      <c r="Y9" s="174">
        <f t="shared" si="2"/>
        <v>0</v>
      </c>
      <c r="Z9" s="6"/>
    </row>
    <row r="10" spans="2:26" ht="36" customHeight="1" x14ac:dyDescent="0.4">
      <c r="B10" s="315"/>
      <c r="C10" s="316"/>
      <c r="D10" s="317"/>
      <c r="E10" s="318"/>
      <c r="F10" s="318"/>
      <c r="G10" s="318"/>
      <c r="H10" s="318"/>
      <c r="I10" s="319"/>
      <c r="J10" s="320"/>
      <c r="K10" s="320"/>
      <c r="L10" s="320"/>
      <c r="M10" s="320"/>
      <c r="N10" s="294">
        <f t="shared" si="3"/>
        <v>0</v>
      </c>
      <c r="O10" s="196">
        <f t="shared" si="0"/>
        <v>0</v>
      </c>
      <c r="P10" s="189">
        <f t="shared" si="4"/>
        <v>0</v>
      </c>
      <c r="Q10" s="189">
        <f t="shared" si="4"/>
        <v>0</v>
      </c>
      <c r="R10" s="189">
        <f t="shared" si="4"/>
        <v>0</v>
      </c>
      <c r="S10" s="189">
        <f t="shared" si="4"/>
        <v>0</v>
      </c>
      <c r="T10" s="187">
        <f t="shared" si="5"/>
        <v>0</v>
      </c>
      <c r="U10" s="187">
        <f t="shared" si="5"/>
        <v>0</v>
      </c>
      <c r="V10" s="187">
        <f t="shared" si="5"/>
        <v>0</v>
      </c>
      <c r="W10" s="187">
        <f t="shared" si="5"/>
        <v>0</v>
      </c>
      <c r="X10" s="187">
        <f t="shared" si="5"/>
        <v>0</v>
      </c>
      <c r="Y10" s="174">
        <f t="shared" si="2"/>
        <v>0</v>
      </c>
      <c r="Z10" s="6"/>
    </row>
    <row r="11" spans="2:26" ht="36" customHeight="1" x14ac:dyDescent="0.4">
      <c r="B11" s="315"/>
      <c r="C11" s="316"/>
      <c r="D11" s="317"/>
      <c r="E11" s="318"/>
      <c r="F11" s="318"/>
      <c r="G11" s="318"/>
      <c r="H11" s="318"/>
      <c r="I11" s="319"/>
      <c r="J11" s="320"/>
      <c r="K11" s="320"/>
      <c r="L11" s="320"/>
      <c r="M11" s="320"/>
      <c r="N11" s="294">
        <f t="shared" si="3"/>
        <v>0</v>
      </c>
      <c r="O11" s="197">
        <f t="shared" si="0"/>
        <v>0</v>
      </c>
      <c r="P11" s="189">
        <f t="shared" si="4"/>
        <v>0</v>
      </c>
      <c r="Q11" s="189">
        <f t="shared" si="4"/>
        <v>0</v>
      </c>
      <c r="R11" s="189">
        <f t="shared" si="4"/>
        <v>0</v>
      </c>
      <c r="S11" s="189">
        <f t="shared" si="4"/>
        <v>0</v>
      </c>
      <c r="T11" s="187">
        <f t="shared" si="5"/>
        <v>0</v>
      </c>
      <c r="U11" s="187">
        <f t="shared" si="5"/>
        <v>0</v>
      </c>
      <c r="V11" s="187">
        <f t="shared" si="5"/>
        <v>0</v>
      </c>
      <c r="W11" s="187">
        <f t="shared" si="5"/>
        <v>0</v>
      </c>
      <c r="X11" s="187">
        <f t="shared" si="5"/>
        <v>0</v>
      </c>
      <c r="Y11" s="174">
        <f t="shared" si="2"/>
        <v>0</v>
      </c>
      <c r="Z11" s="6"/>
    </row>
    <row r="12" spans="2:26" ht="36" customHeight="1" x14ac:dyDescent="0.4">
      <c r="B12" s="321"/>
      <c r="C12" s="316"/>
      <c r="D12" s="317"/>
      <c r="E12" s="318"/>
      <c r="F12" s="318"/>
      <c r="G12" s="318"/>
      <c r="H12" s="318"/>
      <c r="I12" s="319"/>
      <c r="J12" s="320"/>
      <c r="K12" s="320"/>
      <c r="L12" s="320"/>
      <c r="M12" s="322"/>
      <c r="N12" s="294">
        <f t="shared" si="3"/>
        <v>0</v>
      </c>
      <c r="O12" s="197">
        <f t="shared" si="0"/>
        <v>0</v>
      </c>
      <c r="P12" s="189">
        <f t="shared" si="4"/>
        <v>0</v>
      </c>
      <c r="Q12" s="189">
        <f t="shared" si="4"/>
        <v>0</v>
      </c>
      <c r="R12" s="189">
        <f t="shared" si="4"/>
        <v>0</v>
      </c>
      <c r="S12" s="189">
        <f t="shared" si="4"/>
        <v>0</v>
      </c>
      <c r="T12" s="187">
        <f t="shared" si="5"/>
        <v>0</v>
      </c>
      <c r="U12" s="187">
        <f t="shared" si="5"/>
        <v>0</v>
      </c>
      <c r="V12" s="187">
        <f t="shared" si="5"/>
        <v>0</v>
      </c>
      <c r="W12" s="187">
        <f t="shared" si="5"/>
        <v>0</v>
      </c>
      <c r="X12" s="187">
        <f t="shared" si="5"/>
        <v>0</v>
      </c>
      <c r="Y12" s="174">
        <f t="shared" si="2"/>
        <v>0</v>
      </c>
      <c r="Z12" s="6"/>
    </row>
    <row r="13" spans="2:26" ht="36" customHeight="1" thickBot="1" x14ac:dyDescent="0.45">
      <c r="B13" s="323"/>
      <c r="C13" s="324"/>
      <c r="D13" s="325"/>
      <c r="E13" s="326"/>
      <c r="F13" s="326"/>
      <c r="G13" s="326"/>
      <c r="H13" s="326"/>
      <c r="I13" s="327"/>
      <c r="J13" s="328"/>
      <c r="K13" s="328"/>
      <c r="L13" s="328"/>
      <c r="M13" s="329"/>
      <c r="N13" s="308">
        <f t="shared" si="3"/>
        <v>0</v>
      </c>
      <c r="O13" s="209">
        <f t="shared" si="0"/>
        <v>0</v>
      </c>
      <c r="P13" s="210">
        <f t="shared" si="4"/>
        <v>0</v>
      </c>
      <c r="Q13" s="210">
        <f t="shared" si="4"/>
        <v>0</v>
      </c>
      <c r="R13" s="210">
        <f t="shared" si="4"/>
        <v>0</v>
      </c>
      <c r="S13" s="210">
        <f t="shared" si="4"/>
        <v>0</v>
      </c>
      <c r="T13" s="211">
        <f t="shared" si="5"/>
        <v>0</v>
      </c>
      <c r="U13" s="211">
        <f t="shared" si="5"/>
        <v>0</v>
      </c>
      <c r="V13" s="211">
        <f t="shared" si="5"/>
        <v>0</v>
      </c>
      <c r="W13" s="211">
        <f t="shared" si="5"/>
        <v>0</v>
      </c>
      <c r="X13" s="211">
        <f t="shared" si="5"/>
        <v>0</v>
      </c>
      <c r="Y13" s="181">
        <f t="shared" si="2"/>
        <v>0</v>
      </c>
      <c r="Z13" s="6"/>
    </row>
    <row r="14" spans="2:26" ht="33.75" customHeight="1" x14ac:dyDescent="0.4">
      <c r="B14" s="6"/>
      <c r="C14" s="11"/>
      <c r="D14" s="12"/>
      <c r="E14" s="6"/>
      <c r="F14" s="6"/>
      <c r="I14" s="13"/>
      <c r="J14" s="14"/>
      <c r="N14" s="93" t="s">
        <v>70</v>
      </c>
      <c r="O14" s="212">
        <f>SUM(O8:O13)</f>
        <v>0</v>
      </c>
      <c r="P14" s="213">
        <f>SUM(P8:P13)</f>
        <v>0</v>
      </c>
      <c r="Q14" s="213">
        <f t="shared" ref="Q14:X14" si="6">SUM(Q8:Q13)</f>
        <v>0</v>
      </c>
      <c r="R14" s="189">
        <f>SUM(R8:R13)</f>
        <v>0</v>
      </c>
      <c r="S14" s="189">
        <f t="shared" si="6"/>
        <v>0</v>
      </c>
      <c r="T14" s="187">
        <f t="shared" si="6"/>
        <v>0</v>
      </c>
      <c r="U14" s="187">
        <f t="shared" si="6"/>
        <v>0</v>
      </c>
      <c r="V14" s="187">
        <f t="shared" si="6"/>
        <v>0</v>
      </c>
      <c r="W14" s="187">
        <f t="shared" si="6"/>
        <v>0</v>
      </c>
      <c r="X14" s="187">
        <f t="shared" si="6"/>
        <v>0</v>
      </c>
      <c r="Y14" s="214">
        <f>SUM(Y8:Y13)</f>
        <v>0</v>
      </c>
      <c r="Z14" s="6"/>
    </row>
    <row r="15" spans="2:26" ht="33.75" customHeight="1" x14ac:dyDescent="0.4">
      <c r="B15" s="6"/>
      <c r="C15" s="11"/>
      <c r="D15" s="12"/>
      <c r="E15" s="6"/>
      <c r="F15" s="6"/>
      <c r="I15" s="13"/>
      <c r="J15" s="14"/>
      <c r="N15" s="138" t="s">
        <v>66</v>
      </c>
      <c r="O15" s="142" t="s">
        <v>14</v>
      </c>
      <c r="P15" s="143" t="s">
        <v>14</v>
      </c>
      <c r="Q15" s="143" t="s">
        <v>14</v>
      </c>
      <c r="R15" s="330"/>
      <c r="S15" s="330"/>
      <c r="T15" s="331"/>
      <c r="U15" s="331">
        <f>2*$O$3</f>
        <v>0</v>
      </c>
      <c r="V15" s="331">
        <f>1.43*$O$3</f>
        <v>0</v>
      </c>
      <c r="W15" s="331">
        <f>0.8*$O$3</f>
        <v>0</v>
      </c>
      <c r="X15" s="331">
        <f>0.6*$O$3</f>
        <v>0</v>
      </c>
      <c r="Y15" s="144" t="s">
        <v>14</v>
      </c>
      <c r="Z15" s="6"/>
    </row>
    <row r="16" spans="2:26" ht="33.75" customHeight="1" x14ac:dyDescent="0.4">
      <c r="B16" s="6"/>
      <c r="C16" s="11"/>
      <c r="D16" s="12"/>
      <c r="E16" s="6"/>
      <c r="H16" s="92" t="s">
        <v>39</v>
      </c>
      <c r="I16" s="50" t="e">
        <f>(P14/O14)/10</f>
        <v>#DIV/0!</v>
      </c>
      <c r="J16" s="14"/>
      <c r="N16" s="139" t="s">
        <v>67</v>
      </c>
      <c r="O16" s="142" t="s">
        <v>14</v>
      </c>
      <c r="P16" s="143" t="s">
        <v>14</v>
      </c>
      <c r="Q16" s="143" t="s">
        <v>14</v>
      </c>
      <c r="R16" s="217">
        <f>R14-R15</f>
        <v>0</v>
      </c>
      <c r="S16" s="218">
        <f t="shared" ref="S16:X16" si="7">S14-S15</f>
        <v>0</v>
      </c>
      <c r="T16" s="219">
        <f t="shared" si="7"/>
        <v>0</v>
      </c>
      <c r="U16" s="220">
        <f t="shared" si="7"/>
        <v>0</v>
      </c>
      <c r="V16" s="220">
        <f t="shared" si="7"/>
        <v>0</v>
      </c>
      <c r="W16" s="220">
        <f t="shared" si="7"/>
        <v>0</v>
      </c>
      <c r="X16" s="220">
        <f t="shared" si="7"/>
        <v>0</v>
      </c>
      <c r="Y16" s="145" t="s">
        <v>14</v>
      </c>
      <c r="Z16" s="6"/>
    </row>
    <row r="17" spans="2:26" ht="33.75" customHeight="1" x14ac:dyDescent="0.4">
      <c r="B17" s="6"/>
      <c r="C17" s="23"/>
      <c r="D17" s="24"/>
      <c r="E17" s="107"/>
      <c r="F17" s="108"/>
      <c r="G17" s="71"/>
      <c r="H17" s="108" t="s">
        <v>40</v>
      </c>
      <c r="I17" s="109" t="e">
        <f>(Q14/O14)/10</f>
        <v>#DIV/0!</v>
      </c>
      <c r="J17" s="14"/>
      <c r="N17" s="140" t="s">
        <v>68</v>
      </c>
      <c r="O17" s="142" t="s">
        <v>14</v>
      </c>
      <c r="P17" s="143" t="s">
        <v>14</v>
      </c>
      <c r="Q17" s="143" t="s">
        <v>14</v>
      </c>
      <c r="R17" s="330"/>
      <c r="S17" s="330"/>
      <c r="T17" s="331"/>
      <c r="U17" s="331">
        <v>2.5</v>
      </c>
      <c r="V17" s="331">
        <v>1.43</v>
      </c>
      <c r="W17" s="331">
        <v>0.8</v>
      </c>
      <c r="X17" s="331">
        <v>0.6</v>
      </c>
      <c r="Y17" s="144" t="s">
        <v>14</v>
      </c>
      <c r="Z17" s="6"/>
    </row>
    <row r="18" spans="2:26" ht="33.75" customHeight="1" thickBot="1" x14ac:dyDescent="0.45">
      <c r="B18" s="6"/>
      <c r="C18" s="11"/>
      <c r="D18" s="15"/>
      <c r="E18" s="16"/>
      <c r="F18" s="16"/>
      <c r="I18" s="6"/>
      <c r="J18" s="6"/>
      <c r="N18" s="141" t="s">
        <v>69</v>
      </c>
      <c r="O18" s="146" t="s">
        <v>14</v>
      </c>
      <c r="P18" s="147" t="s">
        <v>14</v>
      </c>
      <c r="Q18" s="147" t="s">
        <v>14</v>
      </c>
      <c r="R18" s="221" t="e">
        <f t="shared" ref="R18:X18" si="8">(R16/R17)</f>
        <v>#DIV/0!</v>
      </c>
      <c r="S18" s="222" t="e">
        <f t="shared" si="8"/>
        <v>#DIV/0!</v>
      </c>
      <c r="T18" s="222" t="e">
        <f t="shared" si="8"/>
        <v>#DIV/0!</v>
      </c>
      <c r="U18" s="222">
        <f t="shared" si="8"/>
        <v>0</v>
      </c>
      <c r="V18" s="222">
        <f t="shared" si="8"/>
        <v>0</v>
      </c>
      <c r="W18" s="222">
        <f t="shared" si="8"/>
        <v>0</v>
      </c>
      <c r="X18" s="222">
        <f t="shared" si="8"/>
        <v>0</v>
      </c>
      <c r="Y18" s="148" t="s">
        <v>14</v>
      </c>
      <c r="Z18" s="6"/>
    </row>
    <row r="19" spans="2:26" ht="13.95" customHeight="1" thickBot="1" x14ac:dyDescent="0.45">
      <c r="B19" s="8"/>
      <c r="C19" s="6"/>
      <c r="D19" s="15"/>
      <c r="E19" s="6"/>
      <c r="F19" s="6"/>
      <c r="G19" s="6"/>
      <c r="H19" s="6"/>
      <c r="I19" s="6"/>
      <c r="J19" s="11"/>
      <c r="K19" s="11"/>
      <c r="L19" s="11"/>
      <c r="M19" s="11"/>
      <c r="N19" s="11"/>
      <c r="O19" s="18"/>
      <c r="P19" s="18"/>
      <c r="Q19" s="18"/>
      <c r="R19" s="18"/>
      <c r="S19" s="18"/>
      <c r="T19" s="18"/>
      <c r="U19" s="18"/>
      <c r="V19" s="18"/>
      <c r="W19" s="18"/>
      <c r="X19" s="28"/>
      <c r="Y19" s="18"/>
      <c r="Z19" s="6"/>
    </row>
    <row r="20" spans="2:26" ht="28.5" customHeight="1" thickBot="1" x14ac:dyDescent="0.45">
      <c r="B20" s="19" t="s">
        <v>41</v>
      </c>
      <c r="C20" s="20"/>
      <c r="D20" s="348"/>
      <c r="E20" s="361"/>
      <c r="F20" s="20"/>
      <c r="G20" s="275" t="s">
        <v>58</v>
      </c>
      <c r="H20" s="7"/>
      <c r="I20" s="7"/>
      <c r="J20" s="7"/>
      <c r="K20" s="7"/>
      <c r="L20" s="7"/>
      <c r="M20" s="7"/>
      <c r="N20" s="111"/>
      <c r="O20" s="48"/>
      <c r="P20" s="121"/>
      <c r="Q20" s="33"/>
      <c r="R20" s="649">
        <f>Y14</f>
        <v>0</v>
      </c>
      <c r="S20" s="650"/>
      <c r="T20" s="271" t="s">
        <v>56</v>
      </c>
      <c r="U20" s="649">
        <f>(G26-H26)/6.25</f>
        <v>0</v>
      </c>
      <c r="V20" s="650"/>
      <c r="W20" s="272"/>
      <c r="X20" s="273" t="s">
        <v>57</v>
      </c>
      <c r="Y20" s="274" t="e">
        <f>ABS(R20/U20)</f>
        <v>#DIV/0!</v>
      </c>
      <c r="Z20" s="6"/>
    </row>
    <row r="21" spans="2:26" ht="13.5" customHeight="1" thickBot="1" x14ac:dyDescent="0.55000000000000004">
      <c r="B21" s="2"/>
      <c r="C21" s="6"/>
      <c r="D21" s="6"/>
      <c r="E21" s="6"/>
      <c r="F21" s="6"/>
      <c r="G21" s="6"/>
      <c r="H21" s="84"/>
      <c r="I21" s="25"/>
      <c r="J21" s="30"/>
      <c r="K21" s="25"/>
      <c r="L21" s="6"/>
      <c r="M21" s="18"/>
      <c r="N21" s="18"/>
      <c r="O21" s="21"/>
      <c r="P21" s="27"/>
      <c r="Q21" s="27"/>
      <c r="R21" s="36"/>
      <c r="S21" s="89"/>
      <c r="T21" s="90"/>
      <c r="U21" s="6"/>
      <c r="V21" s="6"/>
      <c r="W21" s="6"/>
      <c r="X21" s="74"/>
      <c r="Y21" s="6"/>
      <c r="Z21" s="6"/>
    </row>
    <row r="22" spans="2:26" ht="27.75" customHeight="1" thickBot="1" x14ac:dyDescent="0.45">
      <c r="B22" s="64" t="s">
        <v>32</v>
      </c>
      <c r="C22" s="65"/>
      <c r="D22" s="86"/>
      <c r="E22" s="51" t="s">
        <v>26</v>
      </c>
      <c r="F22" s="37"/>
      <c r="G22" s="37"/>
      <c r="H22" s="37"/>
      <c r="I22" s="37"/>
      <c r="J22" s="38"/>
      <c r="K22" s="38"/>
      <c r="L22" s="38"/>
      <c r="M22" s="38"/>
      <c r="N22" s="38"/>
      <c r="O22" s="60" t="s">
        <v>53</v>
      </c>
      <c r="P22" s="45"/>
      <c r="Q22" s="45"/>
      <c r="R22" s="46"/>
      <c r="S22" s="46"/>
      <c r="T22" s="46"/>
      <c r="U22" s="41"/>
      <c r="V22" s="41"/>
      <c r="W22" s="41"/>
      <c r="X22" s="72"/>
      <c r="Y22" s="44"/>
      <c r="Z22" s="6"/>
    </row>
    <row r="23" spans="2:26" ht="24.75" customHeight="1" x14ac:dyDescent="0.4">
      <c r="B23" s="26" t="s">
        <v>20</v>
      </c>
      <c r="C23" s="645" t="s">
        <v>7</v>
      </c>
      <c r="D23" s="276" t="s">
        <v>16</v>
      </c>
      <c r="E23" s="277" t="s">
        <v>17</v>
      </c>
      <c r="F23" s="277" t="s">
        <v>51</v>
      </c>
      <c r="G23" s="277" t="s">
        <v>18</v>
      </c>
      <c r="H23" s="277" t="s">
        <v>13</v>
      </c>
      <c r="I23" s="278" t="s">
        <v>1</v>
      </c>
      <c r="J23" s="58" t="s">
        <v>2</v>
      </c>
      <c r="K23" s="58" t="s">
        <v>3</v>
      </c>
      <c r="L23" s="58" t="s">
        <v>33</v>
      </c>
      <c r="M23" s="58" t="s">
        <v>4</v>
      </c>
      <c r="N23" s="87" t="s">
        <v>55</v>
      </c>
      <c r="O23" s="282" t="s">
        <v>16</v>
      </c>
      <c r="P23" s="278" t="s">
        <v>17</v>
      </c>
      <c r="Q23" s="282" t="s">
        <v>51</v>
      </c>
      <c r="R23" s="278" t="s">
        <v>18</v>
      </c>
      <c r="S23" s="282" t="s">
        <v>13</v>
      </c>
      <c r="T23" s="278" t="s">
        <v>1</v>
      </c>
      <c r="U23" s="52" t="s">
        <v>2</v>
      </c>
      <c r="V23" s="56" t="s">
        <v>3</v>
      </c>
      <c r="W23" s="52" t="s">
        <v>33</v>
      </c>
      <c r="X23" s="73" t="s">
        <v>4</v>
      </c>
      <c r="Y23" s="53" t="s">
        <v>5</v>
      </c>
      <c r="Z23" s="6"/>
    </row>
    <row r="24" spans="2:26" ht="24.75" customHeight="1" thickBot="1" x14ac:dyDescent="0.45">
      <c r="B24" s="39" t="s">
        <v>6</v>
      </c>
      <c r="C24" s="646"/>
      <c r="D24" s="279" t="s">
        <v>8</v>
      </c>
      <c r="E24" s="280" t="s">
        <v>50</v>
      </c>
      <c r="F24" s="280" t="s">
        <v>50</v>
      </c>
      <c r="G24" s="280" t="s">
        <v>9</v>
      </c>
      <c r="H24" s="280" t="s">
        <v>9</v>
      </c>
      <c r="I24" s="281" t="s">
        <v>10</v>
      </c>
      <c r="J24" s="59" t="s">
        <v>9</v>
      </c>
      <c r="K24" s="59" t="s">
        <v>9</v>
      </c>
      <c r="L24" s="59" t="s">
        <v>9</v>
      </c>
      <c r="M24" s="59" t="s">
        <v>9</v>
      </c>
      <c r="N24" s="88" t="s">
        <v>9</v>
      </c>
      <c r="O24" s="283" t="s">
        <v>6</v>
      </c>
      <c r="P24" s="281" t="s">
        <v>50</v>
      </c>
      <c r="Q24" s="285" t="s">
        <v>50</v>
      </c>
      <c r="R24" s="284" t="s">
        <v>9</v>
      </c>
      <c r="S24" s="283" t="s">
        <v>9</v>
      </c>
      <c r="T24" s="284" t="s">
        <v>10</v>
      </c>
      <c r="U24" s="75" t="s">
        <v>9</v>
      </c>
      <c r="V24" s="76" t="s">
        <v>9</v>
      </c>
      <c r="W24" s="75" t="s">
        <v>9</v>
      </c>
      <c r="X24" s="77" t="s">
        <v>9</v>
      </c>
      <c r="Y24" s="78" t="s">
        <v>11</v>
      </c>
      <c r="Z24" s="6"/>
    </row>
    <row r="25" spans="2:26" ht="36" customHeight="1" x14ac:dyDescent="0.4">
      <c r="B25" s="223">
        <f>SUM(B8:B13)</f>
        <v>0</v>
      </c>
      <c r="C25" s="224" t="s">
        <v>23</v>
      </c>
      <c r="D25" s="166" t="e">
        <f>(O14/B25)*1000</f>
        <v>#DIV/0!</v>
      </c>
      <c r="E25" s="149" t="s">
        <v>14</v>
      </c>
      <c r="F25" s="149" t="s">
        <v>14</v>
      </c>
      <c r="G25" s="149" t="s">
        <v>14</v>
      </c>
      <c r="H25" s="149" t="s">
        <v>14</v>
      </c>
      <c r="I25" s="149" t="s">
        <v>14</v>
      </c>
      <c r="J25" s="149" t="s">
        <v>14</v>
      </c>
      <c r="K25" s="149" t="s">
        <v>14</v>
      </c>
      <c r="L25" s="149" t="s">
        <v>14</v>
      </c>
      <c r="M25" s="150" t="s">
        <v>25</v>
      </c>
      <c r="N25" s="151" t="s">
        <v>25</v>
      </c>
      <c r="O25" s="225">
        <f>O14</f>
        <v>0</v>
      </c>
      <c r="P25" s="226">
        <f>P14</f>
        <v>0</v>
      </c>
      <c r="Q25" s="226">
        <f>Q14</f>
        <v>0</v>
      </c>
      <c r="R25" s="227">
        <f t="shared" ref="R25:X25" si="9">R16</f>
        <v>0</v>
      </c>
      <c r="S25" s="227">
        <f t="shared" si="9"/>
        <v>0</v>
      </c>
      <c r="T25" s="228">
        <f t="shared" si="9"/>
        <v>0</v>
      </c>
      <c r="U25" s="228">
        <f t="shared" si="9"/>
        <v>0</v>
      </c>
      <c r="V25" s="228">
        <f t="shared" si="9"/>
        <v>0</v>
      </c>
      <c r="W25" s="228">
        <f t="shared" si="9"/>
        <v>0</v>
      </c>
      <c r="X25" s="228">
        <f t="shared" si="9"/>
        <v>0</v>
      </c>
      <c r="Y25" s="229">
        <f>Y14</f>
        <v>0</v>
      </c>
      <c r="Z25" s="6"/>
    </row>
    <row r="26" spans="2:26" ht="36" customHeight="1" x14ac:dyDescent="0.4">
      <c r="B26" s="190" t="e">
        <f>Y20</f>
        <v>#DIV/0!</v>
      </c>
      <c r="C26" s="337" t="s">
        <v>24</v>
      </c>
      <c r="D26" s="338"/>
      <c r="E26" s="165" t="s">
        <v>14</v>
      </c>
      <c r="F26" s="165" t="s">
        <v>14</v>
      </c>
      <c r="G26" s="322"/>
      <c r="H26" s="322"/>
      <c r="I26" s="335"/>
      <c r="J26" s="335"/>
      <c r="K26" s="335"/>
      <c r="L26" s="335"/>
      <c r="M26" s="336"/>
      <c r="N26" s="171">
        <f t="shared" ref="N26" si="10">(G26-H26)/6.25</f>
        <v>0</v>
      </c>
      <c r="O26" s="231" t="e">
        <f>(B26*D26)/1000</f>
        <v>#DIV/0!</v>
      </c>
      <c r="P26" s="152" t="s">
        <v>14</v>
      </c>
      <c r="Q26" s="153" t="s">
        <v>14</v>
      </c>
      <c r="R26" s="232" t="e">
        <f t="shared" ref="R26:X29" si="11">$B26*G26</f>
        <v>#DIV/0!</v>
      </c>
      <c r="S26" s="232" t="e">
        <f t="shared" si="11"/>
        <v>#DIV/0!</v>
      </c>
      <c r="T26" s="172" t="e">
        <f t="shared" si="11"/>
        <v>#DIV/0!</v>
      </c>
      <c r="U26" s="172" t="e">
        <f t="shared" si="11"/>
        <v>#DIV/0!</v>
      </c>
      <c r="V26" s="172" t="e">
        <f t="shared" si="11"/>
        <v>#DIV/0!</v>
      </c>
      <c r="W26" s="172" t="e">
        <f t="shared" si="11"/>
        <v>#DIV/0!</v>
      </c>
      <c r="X26" s="172" t="e">
        <f t="shared" si="11"/>
        <v>#DIV/0!</v>
      </c>
      <c r="Y26" s="233" t="e">
        <f>(R26-S26)/6.25</f>
        <v>#DIV/0!</v>
      </c>
      <c r="Z26" s="6"/>
    </row>
    <row r="27" spans="2:26" ht="33.75" customHeight="1" x14ac:dyDescent="0.4">
      <c r="B27" s="321"/>
      <c r="C27" s="435"/>
      <c r="D27" s="338"/>
      <c r="E27" s="149" t="s">
        <v>14</v>
      </c>
      <c r="F27" s="149" t="s">
        <v>14</v>
      </c>
      <c r="G27" s="335"/>
      <c r="H27" s="335"/>
      <c r="I27" s="320"/>
      <c r="J27" s="320"/>
      <c r="K27" s="320"/>
      <c r="L27" s="320"/>
      <c r="M27" s="333"/>
      <c r="N27" s="174"/>
      <c r="O27" s="235">
        <f>(B27*D27)/1000</f>
        <v>0</v>
      </c>
      <c r="P27" s="152" t="s">
        <v>14</v>
      </c>
      <c r="Q27" s="153" t="s">
        <v>14</v>
      </c>
      <c r="R27" s="172">
        <f t="shared" si="11"/>
        <v>0</v>
      </c>
      <c r="S27" s="172">
        <f t="shared" si="11"/>
        <v>0</v>
      </c>
      <c r="T27" s="172">
        <f t="shared" si="11"/>
        <v>0</v>
      </c>
      <c r="U27" s="172">
        <f t="shared" si="11"/>
        <v>0</v>
      </c>
      <c r="V27" s="172">
        <f t="shared" si="11"/>
        <v>0</v>
      </c>
      <c r="W27" s="172">
        <f t="shared" si="11"/>
        <v>0</v>
      </c>
      <c r="X27" s="172">
        <f t="shared" si="11"/>
        <v>0</v>
      </c>
      <c r="Y27" s="233">
        <f t="shared" ref="Y27:Y28" si="12">(R27-S27)/6.25</f>
        <v>0</v>
      </c>
      <c r="Z27" s="6"/>
    </row>
    <row r="28" spans="2:26" ht="33.75" customHeight="1" x14ac:dyDescent="0.4">
      <c r="B28" s="332"/>
      <c r="C28" s="234" t="s">
        <v>22</v>
      </c>
      <c r="D28" s="339"/>
      <c r="E28" s="159" t="s">
        <v>14</v>
      </c>
      <c r="F28" s="159" t="s">
        <v>14</v>
      </c>
      <c r="G28" s="175"/>
      <c r="H28" s="175"/>
      <c r="I28" s="176"/>
      <c r="J28" s="437"/>
      <c r="K28" s="437"/>
      <c r="L28" s="437"/>
      <c r="M28" s="334"/>
      <c r="N28" s="177"/>
      <c r="O28" s="235">
        <f>(B28*D28)/1000</f>
        <v>0</v>
      </c>
      <c r="P28" s="152" t="s">
        <v>14</v>
      </c>
      <c r="Q28" s="153" t="s">
        <v>14</v>
      </c>
      <c r="R28" s="172">
        <f t="shared" si="11"/>
        <v>0</v>
      </c>
      <c r="S28" s="172">
        <f t="shared" si="11"/>
        <v>0</v>
      </c>
      <c r="T28" s="172">
        <f t="shared" si="11"/>
        <v>0</v>
      </c>
      <c r="U28" s="172">
        <f t="shared" si="11"/>
        <v>0</v>
      </c>
      <c r="V28" s="172">
        <f t="shared" si="11"/>
        <v>0</v>
      </c>
      <c r="W28" s="172">
        <f t="shared" si="11"/>
        <v>0</v>
      </c>
      <c r="X28" s="172">
        <f t="shared" si="11"/>
        <v>0</v>
      </c>
      <c r="Y28" s="233">
        <f t="shared" si="12"/>
        <v>0</v>
      </c>
      <c r="Z28" s="6"/>
    </row>
    <row r="29" spans="2:26" ht="33.75" customHeight="1" thickBot="1" x14ac:dyDescent="0.45">
      <c r="B29" s="323"/>
      <c r="C29" s="236" t="s">
        <v>15</v>
      </c>
      <c r="D29" s="430"/>
      <c r="E29" s="160"/>
      <c r="F29" s="160"/>
      <c r="G29" s="179"/>
      <c r="H29" s="179"/>
      <c r="I29" s="179"/>
      <c r="J29" s="179"/>
      <c r="K29" s="179"/>
      <c r="L29" s="179"/>
      <c r="M29" s="436"/>
      <c r="N29" s="181"/>
      <c r="O29" s="433">
        <f>(B29*D29)/1000</f>
        <v>0</v>
      </c>
      <c r="P29" s="434" t="s">
        <v>14</v>
      </c>
      <c r="Q29" s="155" t="s">
        <v>14</v>
      </c>
      <c r="R29" s="431">
        <f t="shared" si="11"/>
        <v>0</v>
      </c>
      <c r="S29" s="431">
        <f t="shared" si="11"/>
        <v>0</v>
      </c>
      <c r="T29" s="431">
        <f t="shared" si="11"/>
        <v>0</v>
      </c>
      <c r="U29" s="431">
        <f t="shared" si="11"/>
        <v>0</v>
      </c>
      <c r="V29" s="431">
        <f t="shared" si="11"/>
        <v>0</v>
      </c>
      <c r="W29" s="431">
        <f t="shared" si="11"/>
        <v>0</v>
      </c>
      <c r="X29" s="431">
        <f t="shared" si="11"/>
        <v>0</v>
      </c>
      <c r="Y29" s="238">
        <f t="shared" ref="Y29" si="13">(R29-S29)/6.25</f>
        <v>0</v>
      </c>
      <c r="Z29" s="6"/>
    </row>
    <row r="30" spans="2:26" ht="33.75" customHeight="1" x14ac:dyDescent="0.4">
      <c r="B30" s="79"/>
      <c r="C30" s="80"/>
      <c r="D30" s="81"/>
      <c r="E30" s="91"/>
      <c r="F30" s="91"/>
      <c r="G30" s="82"/>
      <c r="H30" s="82"/>
      <c r="I30" s="82"/>
      <c r="J30" s="82"/>
      <c r="K30" s="82"/>
      <c r="N30" s="99" t="s">
        <v>71</v>
      </c>
      <c r="O30" s="239" t="e">
        <f>SUM(O25:O29)</f>
        <v>#DIV/0!</v>
      </c>
      <c r="P30" s="240">
        <f t="shared" ref="P30:Y30" si="14">SUM(P25:P29)</f>
        <v>0</v>
      </c>
      <c r="Q30" s="240">
        <f t="shared" si="14"/>
        <v>0</v>
      </c>
      <c r="R30" s="241" t="e">
        <f t="shared" si="14"/>
        <v>#DIV/0!</v>
      </c>
      <c r="S30" s="241" t="e">
        <f t="shared" si="14"/>
        <v>#DIV/0!</v>
      </c>
      <c r="T30" s="242" t="e">
        <f t="shared" si="14"/>
        <v>#DIV/0!</v>
      </c>
      <c r="U30" s="242" t="e">
        <f t="shared" si="14"/>
        <v>#DIV/0!</v>
      </c>
      <c r="V30" s="242" t="e">
        <f t="shared" si="14"/>
        <v>#DIV/0!</v>
      </c>
      <c r="W30" s="242" t="e">
        <f t="shared" si="14"/>
        <v>#DIV/0!</v>
      </c>
      <c r="X30" s="242" t="e">
        <f t="shared" si="14"/>
        <v>#DIV/0!</v>
      </c>
      <c r="Y30" s="243" t="e">
        <f t="shared" si="14"/>
        <v>#DIV/0!</v>
      </c>
      <c r="Z30" s="6"/>
    </row>
    <row r="31" spans="2:26" ht="33.75" customHeight="1" x14ac:dyDescent="0.4">
      <c r="B31" s="19"/>
      <c r="C31" s="20"/>
      <c r="D31" s="20"/>
      <c r="E31" s="20"/>
      <c r="F31" s="20"/>
      <c r="K31" s="66"/>
      <c r="N31" s="100" t="s">
        <v>72</v>
      </c>
      <c r="O31" s="142" t="s">
        <v>14</v>
      </c>
      <c r="P31" s="156" t="s">
        <v>14</v>
      </c>
      <c r="Q31" s="153" t="s">
        <v>14</v>
      </c>
      <c r="R31" s="244" t="e">
        <f t="shared" ref="R31:X31" si="15">(SUM(R25:R29)/R17)</f>
        <v>#DIV/0!</v>
      </c>
      <c r="S31" s="244" t="e">
        <f t="shared" si="15"/>
        <v>#DIV/0!</v>
      </c>
      <c r="T31" s="244" t="e">
        <f t="shared" si="15"/>
        <v>#DIV/0!</v>
      </c>
      <c r="U31" s="244" t="e">
        <f t="shared" si="15"/>
        <v>#DIV/0!</v>
      </c>
      <c r="V31" s="244" t="e">
        <f t="shared" si="15"/>
        <v>#DIV/0!</v>
      </c>
      <c r="W31" s="244" t="e">
        <f t="shared" si="15"/>
        <v>#DIV/0!</v>
      </c>
      <c r="X31" s="244" t="e">
        <f t="shared" si="15"/>
        <v>#DIV/0!</v>
      </c>
      <c r="Y31" s="145" t="s">
        <v>14</v>
      </c>
      <c r="Z31" s="6"/>
    </row>
    <row r="32" spans="2:26" ht="33.75" customHeight="1" thickBot="1" x14ac:dyDescent="0.45">
      <c r="B32" s="6"/>
      <c r="C32" s="20"/>
      <c r="D32" s="20"/>
      <c r="E32" s="20"/>
      <c r="F32" s="20"/>
      <c r="G32" s="133" t="s">
        <v>59</v>
      </c>
      <c r="H32" s="132">
        <f>O2</f>
        <v>0</v>
      </c>
      <c r="K32" s="66"/>
      <c r="M32" s="101" t="s">
        <v>52</v>
      </c>
      <c r="N32" s="101"/>
      <c r="O32" s="146" t="s">
        <v>14</v>
      </c>
      <c r="P32" s="147" t="s">
        <v>14</v>
      </c>
      <c r="Q32" s="155" t="s">
        <v>14</v>
      </c>
      <c r="R32" s="245" t="e">
        <f>SUM(R25:R29)-(H32*R17)</f>
        <v>#DIV/0!</v>
      </c>
      <c r="S32" s="245" t="e">
        <f>SUM(S25:S29)-($H$32*S17)</f>
        <v>#DIV/0!</v>
      </c>
      <c r="T32" s="246" t="e">
        <f>SUM(T25:T29)-(H32*T17)</f>
        <v>#DIV/0!</v>
      </c>
      <c r="U32" s="246" t="e">
        <f>SUM(U25:U29)-(H32*U17)</f>
        <v>#DIV/0!</v>
      </c>
      <c r="V32" s="246" t="e">
        <f>SUM(V25:V29)-(H32*V17)</f>
        <v>#DIV/0!</v>
      </c>
      <c r="W32" s="246" t="e">
        <f>SUM(W25:W29)-(H32*W17)</f>
        <v>#DIV/0!</v>
      </c>
      <c r="X32" s="246" t="e">
        <f>SUM(X25:X29)-(H32*X17)</f>
        <v>#DIV/0!</v>
      </c>
      <c r="Y32" s="148" t="s">
        <v>14</v>
      </c>
      <c r="Z32" s="6"/>
    </row>
    <row r="33" spans="2:26" ht="25.5" customHeight="1" thickBot="1" x14ac:dyDescent="0.45">
      <c r="C33" s="20"/>
      <c r="D33" s="6"/>
      <c r="E33" s="20"/>
      <c r="F33" s="20"/>
      <c r="M33" s="4"/>
      <c r="N33" s="4"/>
      <c r="O33" s="34"/>
      <c r="P33" s="35"/>
      <c r="Q33" s="35"/>
      <c r="R33" s="122" t="s">
        <v>63</v>
      </c>
      <c r="S33" s="123" t="s">
        <v>64</v>
      </c>
      <c r="T33" s="124" t="s">
        <v>65</v>
      </c>
      <c r="U33" s="28"/>
      <c r="V33" s="28"/>
      <c r="W33" s="28"/>
      <c r="X33" s="28"/>
      <c r="Y33" s="27"/>
      <c r="Z33" s="6"/>
    </row>
    <row r="34" spans="2:26" ht="42" customHeight="1" thickBot="1" x14ac:dyDescent="0.45">
      <c r="B34" s="19" t="s">
        <v>42</v>
      </c>
      <c r="C34" s="6"/>
      <c r="D34" s="348"/>
      <c r="E34" s="360"/>
      <c r="F34" s="6"/>
      <c r="G34" s="6"/>
      <c r="H34" s="127">
        <f>G40</f>
        <v>0</v>
      </c>
      <c r="I34" s="49" t="s">
        <v>60</v>
      </c>
      <c r="J34" s="128">
        <f>H40</f>
        <v>0</v>
      </c>
      <c r="K34" s="49" t="s">
        <v>61</v>
      </c>
      <c r="L34" s="127">
        <f>I40</f>
        <v>0</v>
      </c>
      <c r="M34" s="129" t="s">
        <v>62</v>
      </c>
      <c r="N34" s="130"/>
      <c r="O34" s="651" t="s">
        <v>37</v>
      </c>
      <c r="P34" s="651"/>
      <c r="Q34" s="651"/>
      <c r="R34" s="131" t="e">
        <f>(R$32/H$34)</f>
        <v>#DIV/0!</v>
      </c>
      <c r="S34" s="131" t="e">
        <f>(S$32/J$34)</f>
        <v>#DIV/0!</v>
      </c>
      <c r="T34" s="131" t="e">
        <f>(T$32/L$34)</f>
        <v>#DIV/0!</v>
      </c>
      <c r="U34" s="6"/>
      <c r="V34" s="6"/>
      <c r="W34" s="6"/>
      <c r="X34" s="74"/>
      <c r="Y34" s="6"/>
      <c r="Z34" s="6"/>
    </row>
    <row r="35" spans="2:26" ht="13.5" customHeight="1" thickBot="1" x14ac:dyDescent="0.55000000000000004">
      <c r="B35" s="2"/>
      <c r="C35" s="6"/>
      <c r="D35" s="6"/>
      <c r="E35" s="6"/>
      <c r="F35" s="6"/>
      <c r="G35" s="6"/>
      <c r="H35" s="29"/>
      <c r="I35" s="25"/>
      <c r="J35" s="30"/>
      <c r="K35" s="25"/>
      <c r="L35" s="6"/>
      <c r="M35" s="18"/>
      <c r="N35" s="18"/>
      <c r="O35" s="21"/>
      <c r="P35" s="27"/>
      <c r="Q35" s="27"/>
      <c r="R35" s="36"/>
      <c r="S35" s="31"/>
      <c r="T35" s="32"/>
      <c r="U35" s="6"/>
      <c r="V35" s="6"/>
      <c r="W35" s="6"/>
      <c r="X35" s="74"/>
      <c r="Y35" s="6"/>
      <c r="Z35" s="6"/>
    </row>
    <row r="36" spans="2:26" ht="27" customHeight="1" thickBot="1" x14ac:dyDescent="0.45">
      <c r="B36" s="68" t="s">
        <v>35</v>
      </c>
      <c r="C36" s="69"/>
      <c r="D36" s="70"/>
      <c r="E36" s="40" t="s">
        <v>26</v>
      </c>
      <c r="F36" s="40"/>
      <c r="G36" s="40"/>
      <c r="H36" s="40"/>
      <c r="I36" s="40"/>
      <c r="J36" s="41"/>
      <c r="K36" s="41"/>
      <c r="L36" s="41"/>
      <c r="M36" s="41"/>
      <c r="N36" s="42"/>
      <c r="O36" s="43" t="s">
        <v>53</v>
      </c>
      <c r="P36" s="43"/>
      <c r="Q36" s="43"/>
      <c r="R36" s="40"/>
      <c r="S36" s="40"/>
      <c r="T36" s="40"/>
      <c r="U36" s="41"/>
      <c r="V36" s="41"/>
      <c r="W36" s="41"/>
      <c r="X36" s="72"/>
      <c r="Y36" s="44"/>
      <c r="Z36" s="6"/>
    </row>
    <row r="37" spans="2:26" ht="24.75" customHeight="1" x14ac:dyDescent="0.4">
      <c r="B37" s="26" t="s">
        <v>20</v>
      </c>
      <c r="C37" s="645" t="s">
        <v>7</v>
      </c>
      <c r="D37" s="287" t="s">
        <v>16</v>
      </c>
      <c r="E37" s="284" t="s">
        <v>17</v>
      </c>
      <c r="F37" s="283" t="s">
        <v>51</v>
      </c>
      <c r="G37" s="284" t="s">
        <v>18</v>
      </c>
      <c r="H37" s="283" t="s">
        <v>13</v>
      </c>
      <c r="I37" s="284" t="s">
        <v>1</v>
      </c>
      <c r="J37" s="75" t="s">
        <v>2</v>
      </c>
      <c r="K37" s="76" t="s">
        <v>3</v>
      </c>
      <c r="L37" s="75" t="s">
        <v>33</v>
      </c>
      <c r="M37" s="125" t="s">
        <v>4</v>
      </c>
      <c r="N37" s="87" t="s">
        <v>55</v>
      </c>
      <c r="O37" s="276" t="s">
        <v>16</v>
      </c>
      <c r="P37" s="278" t="s">
        <v>17</v>
      </c>
      <c r="Q37" s="282" t="s">
        <v>51</v>
      </c>
      <c r="R37" s="278" t="s">
        <v>18</v>
      </c>
      <c r="S37" s="282" t="s">
        <v>13</v>
      </c>
      <c r="T37" s="278" t="s">
        <v>1</v>
      </c>
      <c r="U37" s="52" t="s">
        <v>2</v>
      </c>
      <c r="V37" s="56" t="s">
        <v>3</v>
      </c>
      <c r="W37" s="52" t="s">
        <v>33</v>
      </c>
      <c r="X37" s="73" t="s">
        <v>4</v>
      </c>
      <c r="Y37" s="53" t="s">
        <v>5</v>
      </c>
      <c r="Z37" s="6"/>
    </row>
    <row r="38" spans="2:26" ht="24.75" customHeight="1" thickBot="1" x14ac:dyDescent="0.45">
      <c r="B38" s="39" t="s">
        <v>6</v>
      </c>
      <c r="C38" s="646"/>
      <c r="D38" s="279" t="s">
        <v>8</v>
      </c>
      <c r="E38" s="280" t="s">
        <v>50</v>
      </c>
      <c r="F38" s="285" t="s">
        <v>50</v>
      </c>
      <c r="G38" s="281" t="s">
        <v>9</v>
      </c>
      <c r="H38" s="285" t="s">
        <v>9</v>
      </c>
      <c r="I38" s="281" t="s">
        <v>10</v>
      </c>
      <c r="J38" s="54" t="s">
        <v>9</v>
      </c>
      <c r="K38" s="57" t="s">
        <v>9</v>
      </c>
      <c r="L38" s="54" t="s">
        <v>9</v>
      </c>
      <c r="M38" s="59" t="s">
        <v>9</v>
      </c>
      <c r="N38" s="88" t="s">
        <v>9</v>
      </c>
      <c r="O38" s="287" t="s">
        <v>6</v>
      </c>
      <c r="P38" s="281" t="s">
        <v>50</v>
      </c>
      <c r="Q38" s="285" t="s">
        <v>50</v>
      </c>
      <c r="R38" s="284" t="s">
        <v>9</v>
      </c>
      <c r="S38" s="283" t="s">
        <v>9</v>
      </c>
      <c r="T38" s="284" t="s">
        <v>10</v>
      </c>
      <c r="U38" s="75" t="s">
        <v>9</v>
      </c>
      <c r="V38" s="76" t="s">
        <v>9</v>
      </c>
      <c r="W38" s="75" t="s">
        <v>9</v>
      </c>
      <c r="X38" s="77" t="s">
        <v>9</v>
      </c>
      <c r="Y38" s="78" t="s">
        <v>11</v>
      </c>
      <c r="Z38" s="6"/>
    </row>
    <row r="39" spans="2:26" ht="36.75" customHeight="1" x14ac:dyDescent="0.4">
      <c r="B39" s="247" t="e">
        <f>SUM(B25:B29)</f>
        <v>#DIV/0!</v>
      </c>
      <c r="C39" s="230" t="s">
        <v>34</v>
      </c>
      <c r="D39" s="248" t="e">
        <f>O30/B39*1000</f>
        <v>#DIV/0!</v>
      </c>
      <c r="E39" s="149" t="str">
        <f>E25</f>
        <v>-</v>
      </c>
      <c r="F39" s="157" t="s">
        <v>14</v>
      </c>
      <c r="G39" s="149" t="str">
        <f t="shared" ref="G39:M39" si="16">G25</f>
        <v>-</v>
      </c>
      <c r="H39" s="149" t="str">
        <f t="shared" si="16"/>
        <v>-</v>
      </c>
      <c r="I39" s="149" t="str">
        <f t="shared" si="16"/>
        <v>-</v>
      </c>
      <c r="J39" s="149" t="str">
        <f t="shared" si="16"/>
        <v>-</v>
      </c>
      <c r="K39" s="149" t="str">
        <f t="shared" si="16"/>
        <v>-</v>
      </c>
      <c r="L39" s="149" t="str">
        <f t="shared" si="16"/>
        <v>-</v>
      </c>
      <c r="M39" s="150" t="str">
        <f t="shared" si="16"/>
        <v xml:space="preserve"> -</v>
      </c>
      <c r="N39" s="158"/>
      <c r="O39" s="249" t="e">
        <f>O30</f>
        <v>#DIV/0!</v>
      </c>
      <c r="P39" s="226">
        <f t="shared" ref="P39:Y39" si="17">P30</f>
        <v>0</v>
      </c>
      <c r="Q39" s="226">
        <f t="shared" si="17"/>
        <v>0</v>
      </c>
      <c r="R39" s="226" t="e">
        <f>R30</f>
        <v>#DIV/0!</v>
      </c>
      <c r="S39" s="226" t="e">
        <f t="shared" si="17"/>
        <v>#DIV/0!</v>
      </c>
      <c r="T39" s="250" t="e">
        <f t="shared" si="17"/>
        <v>#DIV/0!</v>
      </c>
      <c r="U39" s="250" t="e">
        <f t="shared" si="17"/>
        <v>#DIV/0!</v>
      </c>
      <c r="V39" s="250" t="e">
        <f t="shared" si="17"/>
        <v>#DIV/0!</v>
      </c>
      <c r="W39" s="250" t="e">
        <f t="shared" si="17"/>
        <v>#DIV/0!</v>
      </c>
      <c r="X39" s="250" t="e">
        <f t="shared" si="17"/>
        <v>#DIV/0!</v>
      </c>
      <c r="Y39" s="229" t="e">
        <f t="shared" si="17"/>
        <v>#DIV/0!</v>
      </c>
      <c r="Z39" s="6"/>
    </row>
    <row r="40" spans="2:26" s="4" customFormat="1" ht="36.75" customHeight="1" x14ac:dyDescent="0.4">
      <c r="B40" s="251" t="e">
        <f>MIN(R34:T34)*-1</f>
        <v>#DIV/0!</v>
      </c>
      <c r="C40" s="337" t="s">
        <v>77</v>
      </c>
      <c r="D40" s="355"/>
      <c r="E40" s="149" t="s">
        <v>14</v>
      </c>
      <c r="F40" s="149" t="s">
        <v>14</v>
      </c>
      <c r="G40" s="349"/>
      <c r="H40" s="349"/>
      <c r="I40" s="350"/>
      <c r="J40" s="334"/>
      <c r="K40" s="334"/>
      <c r="L40" s="334"/>
      <c r="M40" s="334"/>
      <c r="N40" s="171">
        <f t="shared" ref="N40" si="18">(G40-H40)/6.25</f>
        <v>0</v>
      </c>
      <c r="O40" s="254" t="e">
        <f>($B40*D40)/1000</f>
        <v>#DIV/0!</v>
      </c>
      <c r="P40" s="161" t="s">
        <v>14</v>
      </c>
      <c r="Q40" s="153" t="s">
        <v>14</v>
      </c>
      <c r="R40" s="255" t="e">
        <f t="shared" ref="R40:X40" si="19">($B40*G40)</f>
        <v>#DIV/0!</v>
      </c>
      <c r="S40" s="255" t="e">
        <f t="shared" si="19"/>
        <v>#DIV/0!</v>
      </c>
      <c r="T40" s="256" t="e">
        <f t="shared" si="19"/>
        <v>#DIV/0!</v>
      </c>
      <c r="U40" s="256" t="e">
        <f t="shared" si="19"/>
        <v>#DIV/0!</v>
      </c>
      <c r="V40" s="256" t="e">
        <f t="shared" si="19"/>
        <v>#DIV/0!</v>
      </c>
      <c r="W40" s="256" t="e">
        <f t="shared" si="19"/>
        <v>#DIV/0!</v>
      </c>
      <c r="X40" s="256" t="e">
        <f t="shared" si="19"/>
        <v>#DIV/0!</v>
      </c>
      <c r="Y40" s="257" t="e">
        <f>(R40-S40)/6.25</f>
        <v>#DIV/0!</v>
      </c>
      <c r="Z40" s="18"/>
    </row>
    <row r="41" spans="2:26" s="4" customFormat="1" ht="36.75" customHeight="1" x14ac:dyDescent="0.4">
      <c r="B41" s="347"/>
      <c r="C41" s="357" t="s">
        <v>36</v>
      </c>
      <c r="D41" s="355"/>
      <c r="E41" s="159" t="s">
        <v>14</v>
      </c>
      <c r="F41" s="159" t="s">
        <v>14</v>
      </c>
      <c r="G41" s="349"/>
      <c r="H41" s="349"/>
      <c r="I41" s="320"/>
      <c r="J41" s="334"/>
      <c r="K41" s="334"/>
      <c r="L41" s="334"/>
      <c r="M41" s="334"/>
      <c r="N41" s="174"/>
      <c r="O41" s="254">
        <f t="shared" ref="O41:O43" si="20">($B41*D41)/1000</f>
        <v>0</v>
      </c>
      <c r="P41" s="161" t="s">
        <v>14</v>
      </c>
      <c r="Q41" s="153" t="s">
        <v>14</v>
      </c>
      <c r="R41" s="255">
        <f t="shared" ref="R41:R43" si="21">($B41*G41)</f>
        <v>0</v>
      </c>
      <c r="S41" s="255">
        <f t="shared" ref="S41:S43" si="22">($B41*H41)</f>
        <v>0</v>
      </c>
      <c r="T41" s="256">
        <f t="shared" ref="T41:T43" si="23">($B41*I41)</f>
        <v>0</v>
      </c>
      <c r="U41" s="256">
        <f t="shared" ref="U41:U43" si="24">($B41*J41)</f>
        <v>0</v>
      </c>
      <c r="V41" s="256">
        <f t="shared" ref="V41:V43" si="25">($B41*K41)</f>
        <v>0</v>
      </c>
      <c r="W41" s="256">
        <f t="shared" ref="W41:W43" si="26">($B41*L41)</f>
        <v>0</v>
      </c>
      <c r="X41" s="256">
        <f t="shared" ref="X41:X43" si="27">($B41*M41)</f>
        <v>0</v>
      </c>
      <c r="Y41" s="257">
        <f t="shared" ref="Y41:Y43" si="28">(R41-S41)/6.25</f>
        <v>0</v>
      </c>
      <c r="Z41" s="18"/>
    </row>
    <row r="42" spans="2:26" s="4" customFormat="1" ht="36.75" customHeight="1" x14ac:dyDescent="0.4">
      <c r="B42" s="347"/>
      <c r="C42" s="357" t="s">
        <v>78</v>
      </c>
      <c r="D42" s="355"/>
      <c r="E42" s="159"/>
      <c r="F42" s="159"/>
      <c r="G42" s="349"/>
      <c r="H42" s="349"/>
      <c r="I42" s="351"/>
      <c r="J42" s="334"/>
      <c r="K42" s="334"/>
      <c r="L42" s="334"/>
      <c r="M42" s="334"/>
      <c r="N42" s="177"/>
      <c r="O42" s="254">
        <f t="shared" si="20"/>
        <v>0</v>
      </c>
      <c r="P42" s="161" t="s">
        <v>14</v>
      </c>
      <c r="Q42" s="153" t="s">
        <v>14</v>
      </c>
      <c r="R42" s="255">
        <f t="shared" si="21"/>
        <v>0</v>
      </c>
      <c r="S42" s="255">
        <f t="shared" si="22"/>
        <v>0</v>
      </c>
      <c r="T42" s="256">
        <f t="shared" si="23"/>
        <v>0</v>
      </c>
      <c r="U42" s="256">
        <f t="shared" si="24"/>
        <v>0</v>
      </c>
      <c r="V42" s="256">
        <f t="shared" si="25"/>
        <v>0</v>
      </c>
      <c r="W42" s="256">
        <f t="shared" si="26"/>
        <v>0</v>
      </c>
      <c r="X42" s="256">
        <f t="shared" si="27"/>
        <v>0</v>
      </c>
      <c r="Y42" s="257">
        <f t="shared" si="28"/>
        <v>0</v>
      </c>
      <c r="Z42" s="18"/>
    </row>
    <row r="43" spans="2:26" s="4" customFormat="1" ht="36.75" customHeight="1" thickBot="1" x14ac:dyDescent="0.45">
      <c r="B43" s="359"/>
      <c r="C43" s="358"/>
      <c r="D43" s="356"/>
      <c r="E43" s="160"/>
      <c r="F43" s="160"/>
      <c r="G43" s="352"/>
      <c r="H43" s="352"/>
      <c r="I43" s="353"/>
      <c r="J43" s="353"/>
      <c r="K43" s="353"/>
      <c r="L43" s="353"/>
      <c r="M43" s="354"/>
      <c r="N43" s="264"/>
      <c r="O43" s="254">
        <f t="shared" si="20"/>
        <v>0</v>
      </c>
      <c r="P43" s="161" t="s">
        <v>14</v>
      </c>
      <c r="Q43" s="153" t="s">
        <v>14</v>
      </c>
      <c r="R43" s="255">
        <f t="shared" si="21"/>
        <v>0</v>
      </c>
      <c r="S43" s="255">
        <f t="shared" si="22"/>
        <v>0</v>
      </c>
      <c r="T43" s="256">
        <f t="shared" si="23"/>
        <v>0</v>
      </c>
      <c r="U43" s="256">
        <f t="shared" si="24"/>
        <v>0</v>
      </c>
      <c r="V43" s="256">
        <f t="shared" si="25"/>
        <v>0</v>
      </c>
      <c r="W43" s="256">
        <f t="shared" si="26"/>
        <v>0</v>
      </c>
      <c r="X43" s="256">
        <f t="shared" si="27"/>
        <v>0</v>
      </c>
      <c r="Y43" s="257">
        <f t="shared" si="28"/>
        <v>0</v>
      </c>
      <c r="Z43" s="18"/>
    </row>
    <row r="44" spans="2:26" ht="33.75" customHeight="1" x14ac:dyDescent="0.4">
      <c r="B44" s="8" t="s">
        <v>12</v>
      </c>
      <c r="C44" s="6"/>
      <c r="D44" s="16"/>
      <c r="E44" s="16"/>
      <c r="H44" s="92" t="s">
        <v>47</v>
      </c>
      <c r="I44" s="110" t="e">
        <f>P44/O44/10</f>
        <v>#DIV/0!</v>
      </c>
      <c r="J44" s="16"/>
      <c r="K44" s="67"/>
      <c r="N44" s="99" t="s">
        <v>73</v>
      </c>
      <c r="O44" s="239" t="e">
        <f>SUM(O39:O43)</f>
        <v>#DIV/0!</v>
      </c>
      <c r="P44" s="268">
        <f>P39</f>
        <v>0</v>
      </c>
      <c r="Q44" s="269">
        <f>Q25</f>
        <v>0</v>
      </c>
      <c r="R44" s="241" t="e">
        <f t="shared" ref="R44:Y44" si="29">SUM(R39:R43)</f>
        <v>#DIV/0!</v>
      </c>
      <c r="S44" s="241" t="e">
        <f t="shared" si="29"/>
        <v>#DIV/0!</v>
      </c>
      <c r="T44" s="242" t="e">
        <f t="shared" si="29"/>
        <v>#DIV/0!</v>
      </c>
      <c r="U44" s="187" t="e">
        <f t="shared" si="29"/>
        <v>#DIV/0!</v>
      </c>
      <c r="V44" s="187" t="e">
        <f t="shared" si="29"/>
        <v>#DIV/0!</v>
      </c>
      <c r="W44" s="187" t="e">
        <f t="shared" si="29"/>
        <v>#DIV/0!</v>
      </c>
      <c r="X44" s="187" t="e">
        <f t="shared" si="29"/>
        <v>#DIV/0!</v>
      </c>
      <c r="Y44" s="214" t="e">
        <f t="shared" si="29"/>
        <v>#DIV/0!</v>
      </c>
      <c r="Z44" s="6"/>
    </row>
    <row r="45" spans="2:26" ht="33.75" customHeight="1" thickBot="1" x14ac:dyDescent="0.45">
      <c r="B45" s="22"/>
      <c r="C45" s="6"/>
      <c r="D45" s="16"/>
      <c r="E45" s="134"/>
      <c r="F45" s="135"/>
      <c r="G45" s="136"/>
      <c r="H45" s="92" t="s">
        <v>48</v>
      </c>
      <c r="I45" s="137" t="e">
        <f>Q44/O44/10</f>
        <v>#DIV/0!</v>
      </c>
      <c r="K45" s="83"/>
      <c r="N45" s="103" t="s">
        <v>74</v>
      </c>
      <c r="O45" s="163" t="s">
        <v>14</v>
      </c>
      <c r="P45" s="155" t="s">
        <v>14</v>
      </c>
      <c r="Q45" s="155" t="s">
        <v>14</v>
      </c>
      <c r="R45" s="270" t="e">
        <f t="shared" ref="R45:X45" si="30">SUM(R39:R43)/R17</f>
        <v>#DIV/0!</v>
      </c>
      <c r="S45" s="270" t="e">
        <f t="shared" si="30"/>
        <v>#DIV/0!</v>
      </c>
      <c r="T45" s="270" t="e">
        <f t="shared" si="30"/>
        <v>#DIV/0!</v>
      </c>
      <c r="U45" s="270" t="e">
        <f t="shared" si="30"/>
        <v>#DIV/0!</v>
      </c>
      <c r="V45" s="270" t="e">
        <f t="shared" si="30"/>
        <v>#DIV/0!</v>
      </c>
      <c r="W45" s="270" t="e">
        <f t="shared" si="30"/>
        <v>#DIV/0!</v>
      </c>
      <c r="X45" s="270" t="e">
        <f t="shared" si="30"/>
        <v>#DIV/0!</v>
      </c>
      <c r="Y45" s="164" t="s">
        <v>14</v>
      </c>
      <c r="Z45" s="6"/>
    </row>
    <row r="46" spans="2:26" ht="8.4" customHeight="1" x14ac:dyDescent="0.4">
      <c r="B46" s="6"/>
      <c r="C46" s="6"/>
      <c r="D46" s="6"/>
      <c r="E46" s="6"/>
      <c r="F46" s="6"/>
      <c r="G46" s="6"/>
      <c r="H46" s="6"/>
      <c r="I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2:26" x14ac:dyDescent="0.4">
      <c r="B47" s="6"/>
      <c r="C47" s="6"/>
      <c r="D47" s="6"/>
      <c r="E47" s="6"/>
      <c r="F47" s="6"/>
      <c r="G47" s="6"/>
      <c r="H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2:26" x14ac:dyDescent="0.4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2:26" x14ac:dyDescent="0.4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2:26" x14ac:dyDescent="0.4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2:26" x14ac:dyDescent="0.4">
      <c r="B51" s="6"/>
      <c r="C51" s="6"/>
      <c r="D51" s="6"/>
      <c r="E51" s="6"/>
      <c r="F51" s="6"/>
      <c r="G51" s="18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2:26" x14ac:dyDescent="0.4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2:26" x14ac:dyDescent="0.4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</sheetData>
  <mergeCells count="6">
    <mergeCell ref="C37:C38"/>
    <mergeCell ref="C6:C7"/>
    <mergeCell ref="R20:S20"/>
    <mergeCell ref="U20:V20"/>
    <mergeCell ref="C23:C24"/>
    <mergeCell ref="O34:Q34"/>
  </mergeCells>
  <printOptions gridLinesSet="0"/>
  <pageMargins left="0.25" right="0.25" top="0.75" bottom="0.75" header="0.3" footer="0.3"/>
  <pageSetup paperSize="9" scale="40" orientation="landscape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Z53"/>
  <sheetViews>
    <sheetView showGridLines="0" zoomScale="50" zoomScaleNormal="50" zoomScaleSheetLayoutView="40" workbookViewId="0">
      <selection activeCell="V26" sqref="V26"/>
    </sheetView>
  </sheetViews>
  <sheetFormatPr baseColWidth="10" defaultColWidth="11.58203125" defaultRowHeight="22.8" x14ac:dyDescent="0.4"/>
  <cols>
    <col min="1" max="1" width="1.58203125" style="135" customWidth="1"/>
    <col min="2" max="2" width="9.08203125" style="135" customWidth="1"/>
    <col min="3" max="3" width="27.58203125" style="135" customWidth="1"/>
    <col min="4" max="4" width="10.08203125" style="135" customWidth="1"/>
    <col min="5" max="5" width="11.33203125" style="135" customWidth="1"/>
    <col min="6" max="6" width="13" style="135" customWidth="1"/>
    <col min="7" max="8" width="10.75" style="135" customWidth="1"/>
    <col min="9" max="9" width="11" style="135" customWidth="1"/>
    <col min="10" max="10" width="11.33203125" style="135" customWidth="1"/>
    <col min="11" max="14" width="10.75" style="135" customWidth="1"/>
    <col min="15" max="15" width="10.25" style="135" customWidth="1"/>
    <col min="16" max="17" width="11.75" style="135" customWidth="1"/>
    <col min="18" max="18" width="10.75" style="135" customWidth="1"/>
    <col min="19" max="19" width="11.4140625" style="135" customWidth="1"/>
    <col min="20" max="20" width="10.75" style="135" customWidth="1"/>
    <col min="21" max="21" width="10.25" style="135" customWidth="1"/>
    <col min="22" max="22" width="11.33203125" style="135" customWidth="1"/>
    <col min="23" max="23" width="10.58203125" style="135" customWidth="1"/>
    <col min="24" max="24" width="10" style="135" customWidth="1"/>
    <col min="25" max="25" width="10.75" style="135" customWidth="1"/>
    <col min="26" max="16384" width="11.58203125" style="135"/>
  </cols>
  <sheetData>
    <row r="1" spans="2:26" s="450" customFormat="1" ht="34.950000000000003" customHeight="1" x14ac:dyDescent="0.5">
      <c r="B1" s="444" t="s">
        <v>0</v>
      </c>
      <c r="C1" s="445"/>
      <c r="D1" s="445"/>
      <c r="E1" s="445"/>
      <c r="F1" s="445"/>
      <c r="G1" s="445"/>
      <c r="H1" s="445"/>
      <c r="I1" s="446" t="s">
        <v>31</v>
      </c>
      <c r="J1" s="447"/>
      <c r="K1" s="448"/>
      <c r="L1" s="449"/>
      <c r="M1" s="449"/>
      <c r="N1" s="449"/>
      <c r="Q1" s="446" t="s">
        <v>46</v>
      </c>
      <c r="R1" s="451"/>
      <c r="S1" s="445"/>
      <c r="T1" s="445"/>
      <c r="U1" s="446" t="s">
        <v>30</v>
      </c>
      <c r="V1" s="452"/>
      <c r="W1" s="453"/>
      <c r="X1" s="445"/>
      <c r="Y1" s="445"/>
      <c r="Z1" s="445"/>
    </row>
    <row r="2" spans="2:26" ht="31.5" customHeight="1" x14ac:dyDescent="0.4">
      <c r="B2" s="454" t="s">
        <v>12</v>
      </c>
      <c r="C2" s="445"/>
      <c r="D2" s="421"/>
      <c r="E2" s="455" t="s">
        <v>12</v>
      </c>
      <c r="F2" s="455"/>
      <c r="G2" s="455"/>
      <c r="H2" s="455"/>
      <c r="I2" s="421"/>
      <c r="J2" s="456"/>
      <c r="K2" s="457"/>
      <c r="L2" s="457"/>
      <c r="M2" s="446" t="s">
        <v>43</v>
      </c>
      <c r="N2" s="446"/>
      <c r="O2" s="458"/>
      <c r="P2" s="457"/>
      <c r="Q2" s="446" t="s">
        <v>44</v>
      </c>
      <c r="R2" s="459"/>
      <c r="S2" s="457"/>
      <c r="U2" s="446" t="s">
        <v>45</v>
      </c>
      <c r="V2" s="458"/>
      <c r="W2" s="445"/>
      <c r="X2" s="445"/>
      <c r="Y2" s="445"/>
      <c r="Z2" s="421"/>
    </row>
    <row r="3" spans="2:26" s="3" customFormat="1" ht="24" customHeight="1" x14ac:dyDescent="0.4">
      <c r="B3" s="8"/>
      <c r="C3" s="7"/>
      <c r="D3" s="6"/>
      <c r="E3" s="9"/>
      <c r="F3" s="9"/>
      <c r="G3" s="9"/>
      <c r="H3" s="85"/>
      <c r="I3" s="18"/>
      <c r="J3" s="456"/>
      <c r="K3" s="457"/>
      <c r="L3" s="457"/>
      <c r="M3" s="446" t="s">
        <v>80</v>
      </c>
      <c r="N3" s="446"/>
      <c r="O3" s="611"/>
      <c r="P3" s="7"/>
      <c r="Q3" s="7"/>
      <c r="R3" s="7"/>
      <c r="S3" s="33"/>
      <c r="T3" s="33"/>
      <c r="U3" s="7"/>
      <c r="V3" s="7"/>
      <c r="W3" s="7"/>
      <c r="X3" s="7"/>
      <c r="Y3" s="7"/>
      <c r="Z3" s="6"/>
    </row>
    <row r="4" spans="2:26" ht="13.5" customHeight="1" thickBot="1" x14ac:dyDescent="0.55000000000000004">
      <c r="B4" s="449"/>
      <c r="C4" s="421"/>
      <c r="D4" s="421"/>
      <c r="E4" s="421"/>
      <c r="F4" s="421"/>
      <c r="G4" s="421"/>
      <c r="H4" s="462"/>
      <c r="I4" s="463"/>
      <c r="J4" s="464"/>
      <c r="K4" s="463"/>
      <c r="L4" s="421"/>
      <c r="M4" s="439"/>
      <c r="N4" s="439"/>
      <c r="O4" s="47"/>
      <c r="P4" s="465"/>
      <c r="Q4" s="465"/>
      <c r="R4" s="440"/>
      <c r="S4" s="90"/>
      <c r="T4" s="90"/>
      <c r="U4" s="421"/>
      <c r="V4" s="421"/>
      <c r="W4" s="421"/>
      <c r="X4" s="466"/>
      <c r="Y4" s="421"/>
      <c r="Z4" s="421"/>
    </row>
    <row r="5" spans="2:26" ht="27" customHeight="1" thickBot="1" x14ac:dyDescent="0.45">
      <c r="B5" s="467" t="s">
        <v>21</v>
      </c>
      <c r="C5" s="468"/>
      <c r="D5" s="469"/>
      <c r="E5" s="470" t="s">
        <v>19</v>
      </c>
      <c r="F5" s="470"/>
      <c r="G5" s="470"/>
      <c r="H5" s="470"/>
      <c r="I5" s="470"/>
      <c r="J5" s="471"/>
      <c r="K5" s="471"/>
      <c r="L5" s="471"/>
      <c r="M5" s="471"/>
      <c r="N5" s="472"/>
      <c r="O5" s="473" t="s">
        <v>53</v>
      </c>
      <c r="P5" s="473"/>
      <c r="Q5" s="473"/>
      <c r="R5" s="474"/>
      <c r="S5" s="474"/>
      <c r="T5" s="474"/>
      <c r="U5" s="475"/>
      <c r="V5" s="475"/>
      <c r="W5" s="475"/>
      <c r="X5" s="476"/>
      <c r="Y5" s="477"/>
      <c r="Z5" s="421"/>
    </row>
    <row r="6" spans="2:26" ht="24.75" customHeight="1" x14ac:dyDescent="0.4">
      <c r="B6" s="478" t="s">
        <v>20</v>
      </c>
      <c r="C6" s="654" t="s">
        <v>7</v>
      </c>
      <c r="D6" s="479" t="s">
        <v>16</v>
      </c>
      <c r="E6" s="479" t="s">
        <v>17</v>
      </c>
      <c r="F6" s="479" t="s">
        <v>51</v>
      </c>
      <c r="G6" s="479" t="s">
        <v>18</v>
      </c>
      <c r="H6" s="479" t="s">
        <v>13</v>
      </c>
      <c r="I6" s="479" t="s">
        <v>1</v>
      </c>
      <c r="J6" s="480" t="s">
        <v>2</v>
      </c>
      <c r="K6" s="480" t="s">
        <v>3</v>
      </c>
      <c r="L6" s="480" t="s">
        <v>33</v>
      </c>
      <c r="M6" s="481" t="s">
        <v>4</v>
      </c>
      <c r="N6" s="482" t="s">
        <v>55</v>
      </c>
      <c r="O6" s="483" t="s">
        <v>16</v>
      </c>
      <c r="P6" s="484" t="s">
        <v>17</v>
      </c>
      <c r="Q6" s="485" t="s">
        <v>49</v>
      </c>
      <c r="R6" s="484" t="s">
        <v>18</v>
      </c>
      <c r="S6" s="483" t="s">
        <v>13</v>
      </c>
      <c r="T6" s="484" t="s">
        <v>1</v>
      </c>
      <c r="U6" s="486" t="s">
        <v>2</v>
      </c>
      <c r="V6" s="481" t="s">
        <v>3</v>
      </c>
      <c r="W6" s="486" t="s">
        <v>33</v>
      </c>
      <c r="X6" s="481" t="s">
        <v>4</v>
      </c>
      <c r="Y6" s="482" t="s">
        <v>5</v>
      </c>
      <c r="Z6" s="421"/>
    </row>
    <row r="7" spans="2:26" ht="24.75" customHeight="1" thickBot="1" x14ac:dyDescent="0.45">
      <c r="B7" s="487" t="s">
        <v>6</v>
      </c>
      <c r="C7" s="655"/>
      <c r="D7" s="488" t="s">
        <v>8</v>
      </c>
      <c r="E7" s="488" t="s">
        <v>50</v>
      </c>
      <c r="F7" s="488" t="s">
        <v>50</v>
      </c>
      <c r="G7" s="488" t="s">
        <v>9</v>
      </c>
      <c r="H7" s="488" t="s">
        <v>9</v>
      </c>
      <c r="I7" s="488" t="s">
        <v>10</v>
      </c>
      <c r="J7" s="489" t="s">
        <v>9</v>
      </c>
      <c r="K7" s="489" t="s">
        <v>9</v>
      </c>
      <c r="L7" s="489" t="s">
        <v>9</v>
      </c>
      <c r="M7" s="490" t="s">
        <v>9</v>
      </c>
      <c r="N7" s="491" t="s">
        <v>9</v>
      </c>
      <c r="O7" s="492" t="s">
        <v>6</v>
      </c>
      <c r="P7" s="493" t="s">
        <v>50</v>
      </c>
      <c r="Q7" s="492" t="s">
        <v>50</v>
      </c>
      <c r="R7" s="493" t="s">
        <v>9</v>
      </c>
      <c r="S7" s="492" t="s">
        <v>9</v>
      </c>
      <c r="T7" s="493" t="s">
        <v>10</v>
      </c>
      <c r="U7" s="494" t="s">
        <v>9</v>
      </c>
      <c r="V7" s="490" t="s">
        <v>9</v>
      </c>
      <c r="W7" s="494" t="s">
        <v>9</v>
      </c>
      <c r="X7" s="490" t="s">
        <v>9</v>
      </c>
      <c r="Y7" s="491" t="s">
        <v>11</v>
      </c>
      <c r="Z7" s="421"/>
    </row>
    <row r="8" spans="2:26" ht="36" customHeight="1" x14ac:dyDescent="0.4">
      <c r="B8" s="288"/>
      <c r="C8" s="289"/>
      <c r="D8" s="290"/>
      <c r="E8" s="291"/>
      <c r="F8" s="291"/>
      <c r="G8" s="291"/>
      <c r="H8" s="291"/>
      <c r="I8" s="292"/>
      <c r="J8" s="293"/>
      <c r="K8" s="293"/>
      <c r="L8" s="293"/>
      <c r="M8" s="293"/>
      <c r="N8" s="294"/>
      <c r="O8" s="362"/>
      <c r="P8" s="363"/>
      <c r="Q8" s="363"/>
      <c r="R8" s="363"/>
      <c r="S8" s="363"/>
      <c r="T8" s="293"/>
      <c r="U8" s="293"/>
      <c r="V8" s="293"/>
      <c r="W8" s="293"/>
      <c r="X8" s="293"/>
      <c r="Y8" s="294"/>
      <c r="Z8" s="421"/>
    </row>
    <row r="9" spans="2:26" ht="36" customHeight="1" x14ac:dyDescent="0.4">
      <c r="B9" s="295"/>
      <c r="C9" s="296"/>
      <c r="D9" s="297"/>
      <c r="E9" s="298"/>
      <c r="F9" s="298"/>
      <c r="G9" s="298"/>
      <c r="H9" s="298"/>
      <c r="I9" s="299"/>
      <c r="J9" s="300"/>
      <c r="K9" s="300"/>
      <c r="L9" s="300"/>
      <c r="M9" s="300"/>
      <c r="N9" s="294"/>
      <c r="O9" s="364"/>
      <c r="P9" s="363"/>
      <c r="Q9" s="363"/>
      <c r="R9" s="363"/>
      <c r="S9" s="363"/>
      <c r="T9" s="293"/>
      <c r="U9" s="293"/>
      <c r="V9" s="293"/>
      <c r="W9" s="293"/>
      <c r="X9" s="293"/>
      <c r="Y9" s="365"/>
      <c r="Z9" s="421"/>
    </row>
    <row r="10" spans="2:26" ht="36" customHeight="1" x14ac:dyDescent="0.4">
      <c r="B10" s="295"/>
      <c r="C10" s="296"/>
      <c r="D10" s="297"/>
      <c r="E10" s="298"/>
      <c r="F10" s="298"/>
      <c r="G10" s="298"/>
      <c r="H10" s="298"/>
      <c r="I10" s="299"/>
      <c r="J10" s="300"/>
      <c r="K10" s="300"/>
      <c r="L10" s="300"/>
      <c r="M10" s="300"/>
      <c r="N10" s="294"/>
      <c r="O10" s="364"/>
      <c r="P10" s="363"/>
      <c r="Q10" s="363"/>
      <c r="R10" s="363"/>
      <c r="S10" s="363"/>
      <c r="T10" s="293"/>
      <c r="U10" s="293"/>
      <c r="V10" s="293"/>
      <c r="W10" s="293"/>
      <c r="X10" s="293"/>
      <c r="Y10" s="365"/>
      <c r="Z10" s="421"/>
    </row>
    <row r="11" spans="2:26" ht="36" customHeight="1" x14ac:dyDescent="0.4">
      <c r="B11" s="295"/>
      <c r="C11" s="296"/>
      <c r="D11" s="297"/>
      <c r="E11" s="298"/>
      <c r="F11" s="298"/>
      <c r="G11" s="298"/>
      <c r="H11" s="298"/>
      <c r="I11" s="299"/>
      <c r="J11" s="300"/>
      <c r="K11" s="300"/>
      <c r="L11" s="300"/>
      <c r="M11" s="300"/>
      <c r="N11" s="294"/>
      <c r="O11" s="366"/>
      <c r="P11" s="363"/>
      <c r="Q11" s="363"/>
      <c r="R11" s="363"/>
      <c r="S11" s="363"/>
      <c r="T11" s="293"/>
      <c r="U11" s="293"/>
      <c r="V11" s="293"/>
      <c r="W11" s="293"/>
      <c r="X11" s="293"/>
      <c r="Y11" s="365"/>
      <c r="Z11" s="421"/>
    </row>
    <row r="12" spans="2:26" ht="36" customHeight="1" x14ac:dyDescent="0.4">
      <c r="B12" s="301"/>
      <c r="C12" s="296"/>
      <c r="D12" s="297"/>
      <c r="E12" s="298"/>
      <c r="F12" s="298"/>
      <c r="G12" s="298"/>
      <c r="H12" s="298"/>
      <c r="I12" s="299"/>
      <c r="J12" s="300"/>
      <c r="K12" s="300"/>
      <c r="L12" s="300"/>
      <c r="M12" s="199"/>
      <c r="N12" s="294"/>
      <c r="O12" s="366"/>
      <c r="P12" s="363"/>
      <c r="Q12" s="363"/>
      <c r="R12" s="363"/>
      <c r="S12" s="363"/>
      <c r="T12" s="293"/>
      <c r="U12" s="293"/>
      <c r="V12" s="293"/>
      <c r="W12" s="293"/>
      <c r="X12" s="293"/>
      <c r="Y12" s="365"/>
      <c r="Z12" s="421"/>
    </row>
    <row r="13" spans="2:26" ht="36" customHeight="1" thickBot="1" x14ac:dyDescent="0.45">
      <c r="B13" s="302"/>
      <c r="C13" s="303"/>
      <c r="D13" s="304"/>
      <c r="E13" s="305"/>
      <c r="F13" s="305"/>
      <c r="G13" s="305"/>
      <c r="H13" s="305"/>
      <c r="I13" s="306"/>
      <c r="J13" s="307"/>
      <c r="K13" s="307"/>
      <c r="L13" s="307"/>
      <c r="M13" s="207"/>
      <c r="N13" s="308"/>
      <c r="O13" s="367"/>
      <c r="P13" s="368"/>
      <c r="Q13" s="368"/>
      <c r="R13" s="368"/>
      <c r="S13" s="368"/>
      <c r="T13" s="369"/>
      <c r="U13" s="369"/>
      <c r="V13" s="369"/>
      <c r="W13" s="369"/>
      <c r="X13" s="369"/>
      <c r="Y13" s="308"/>
      <c r="Z13" s="421"/>
    </row>
    <row r="14" spans="2:26" ht="33.75" customHeight="1" x14ac:dyDescent="0.4">
      <c r="B14" s="421"/>
      <c r="C14" s="460"/>
      <c r="D14" s="495"/>
      <c r="E14" s="421"/>
      <c r="F14" s="421"/>
      <c r="I14" s="496"/>
      <c r="J14" s="497"/>
      <c r="N14" s="446" t="s">
        <v>70</v>
      </c>
      <c r="O14" s="370"/>
      <c r="P14" s="371"/>
      <c r="Q14" s="371"/>
      <c r="R14" s="363"/>
      <c r="S14" s="363"/>
      <c r="T14" s="293"/>
      <c r="U14" s="293"/>
      <c r="V14" s="293"/>
      <c r="W14" s="293"/>
      <c r="X14" s="293"/>
      <c r="Y14" s="372"/>
      <c r="Z14" s="421"/>
    </row>
    <row r="15" spans="2:26" ht="33.75" customHeight="1" x14ac:dyDescent="0.4">
      <c r="B15" s="421"/>
      <c r="C15" s="460"/>
      <c r="D15" s="495"/>
      <c r="E15" s="421"/>
      <c r="F15" s="421"/>
      <c r="I15" s="496"/>
      <c r="J15" s="497"/>
      <c r="N15" s="498" t="s">
        <v>66</v>
      </c>
      <c r="O15" s="373" t="s">
        <v>14</v>
      </c>
      <c r="P15" s="374" t="s">
        <v>14</v>
      </c>
      <c r="Q15" s="374" t="s">
        <v>14</v>
      </c>
      <c r="R15" s="215"/>
      <c r="S15" s="215"/>
      <c r="T15" s="216"/>
      <c r="U15" s="216"/>
      <c r="V15" s="216"/>
      <c r="W15" s="216"/>
      <c r="X15" s="216"/>
      <c r="Y15" s="375" t="s">
        <v>14</v>
      </c>
      <c r="Z15" s="421"/>
    </row>
    <row r="16" spans="2:26" ht="33.75" customHeight="1" x14ac:dyDescent="0.4">
      <c r="B16" s="421"/>
      <c r="C16" s="460"/>
      <c r="D16" s="495"/>
      <c r="E16" s="421"/>
      <c r="H16" s="92" t="s">
        <v>39</v>
      </c>
      <c r="I16" s="423"/>
      <c r="J16" s="497"/>
      <c r="N16" s="499" t="s">
        <v>67</v>
      </c>
      <c r="O16" s="373" t="s">
        <v>14</v>
      </c>
      <c r="P16" s="374" t="s">
        <v>14</v>
      </c>
      <c r="Q16" s="374" t="s">
        <v>14</v>
      </c>
      <c r="R16" s="217"/>
      <c r="S16" s="217"/>
      <c r="T16" s="376"/>
      <c r="U16" s="377"/>
      <c r="V16" s="377"/>
      <c r="W16" s="377"/>
      <c r="X16" s="377"/>
      <c r="Y16" s="378" t="s">
        <v>14</v>
      </c>
      <c r="Z16" s="421"/>
    </row>
    <row r="17" spans="2:26" ht="33.75" customHeight="1" x14ac:dyDescent="0.4">
      <c r="B17" s="421"/>
      <c r="C17" s="500"/>
      <c r="D17" s="501"/>
      <c r="E17" s="501"/>
      <c r="F17" s="92"/>
      <c r="H17" s="92" t="s">
        <v>40</v>
      </c>
      <c r="I17" s="423"/>
      <c r="J17" s="497"/>
      <c r="N17" s="502" t="s">
        <v>68</v>
      </c>
      <c r="O17" s="373" t="s">
        <v>14</v>
      </c>
      <c r="P17" s="374" t="s">
        <v>14</v>
      </c>
      <c r="Q17" s="374" t="s">
        <v>14</v>
      </c>
      <c r="R17" s="215"/>
      <c r="S17" s="215"/>
      <c r="T17" s="216"/>
      <c r="U17" s="216"/>
      <c r="V17" s="216"/>
      <c r="W17" s="216"/>
      <c r="X17" s="216"/>
      <c r="Y17" s="375" t="s">
        <v>14</v>
      </c>
      <c r="Z17" s="421"/>
    </row>
    <row r="18" spans="2:26" ht="33.75" customHeight="1" thickBot="1" x14ac:dyDescent="0.45">
      <c r="B18" s="421"/>
      <c r="C18" s="460"/>
      <c r="D18" s="503"/>
      <c r="E18" s="134"/>
      <c r="F18" s="134"/>
      <c r="I18" s="421"/>
      <c r="J18" s="421"/>
      <c r="N18" s="504" t="s">
        <v>69</v>
      </c>
      <c r="O18" s="379" t="s">
        <v>14</v>
      </c>
      <c r="P18" s="380" t="s">
        <v>14</v>
      </c>
      <c r="Q18" s="380" t="s">
        <v>14</v>
      </c>
      <c r="R18" s="221"/>
      <c r="S18" s="221"/>
      <c r="T18" s="221"/>
      <c r="U18" s="221"/>
      <c r="V18" s="221"/>
      <c r="W18" s="221"/>
      <c r="X18" s="221"/>
      <c r="Y18" s="381" t="s">
        <v>14</v>
      </c>
      <c r="Z18" s="421"/>
    </row>
    <row r="19" spans="2:26" ht="13.95" customHeight="1" thickBot="1" x14ac:dyDescent="0.45">
      <c r="B19" s="454"/>
      <c r="C19" s="421"/>
      <c r="D19" s="503"/>
      <c r="E19" s="421"/>
      <c r="F19" s="421"/>
      <c r="G19" s="421"/>
      <c r="H19" s="421"/>
      <c r="I19" s="421"/>
      <c r="J19" s="460"/>
      <c r="K19" s="460"/>
      <c r="L19" s="460"/>
      <c r="M19" s="460"/>
      <c r="N19" s="460"/>
      <c r="O19" s="439"/>
      <c r="P19" s="439"/>
      <c r="Q19" s="439"/>
      <c r="R19" s="439"/>
      <c r="S19" s="439"/>
      <c r="T19" s="439"/>
      <c r="U19" s="439"/>
      <c r="V19" s="439"/>
      <c r="W19" s="439"/>
      <c r="X19" s="440"/>
      <c r="Y19" s="439"/>
      <c r="Z19" s="421"/>
    </row>
    <row r="20" spans="2:26" ht="28.5" customHeight="1" thickBot="1" x14ac:dyDescent="0.45">
      <c r="B20" s="505" t="s">
        <v>41</v>
      </c>
      <c r="C20" s="506"/>
      <c r="D20" s="507"/>
      <c r="E20" s="508"/>
      <c r="F20" s="506"/>
      <c r="G20" s="509" t="s">
        <v>58</v>
      </c>
      <c r="H20" s="445"/>
      <c r="I20" s="445"/>
      <c r="J20" s="445"/>
      <c r="K20" s="445"/>
      <c r="L20" s="445"/>
      <c r="M20" s="445"/>
      <c r="N20" s="510"/>
      <c r="O20" s="511"/>
      <c r="P20" s="512"/>
      <c r="Q20" s="461"/>
      <c r="R20" s="656"/>
      <c r="S20" s="657"/>
      <c r="T20" s="441" t="s">
        <v>56</v>
      </c>
      <c r="U20" s="656"/>
      <c r="V20" s="657"/>
      <c r="W20" s="442"/>
      <c r="X20" s="443" t="s">
        <v>57</v>
      </c>
      <c r="Y20" s="382"/>
      <c r="Z20" s="421"/>
    </row>
    <row r="21" spans="2:26" ht="13.5" customHeight="1" thickBot="1" x14ac:dyDescent="0.55000000000000004">
      <c r="B21" s="449"/>
      <c r="C21" s="421"/>
      <c r="D21" s="421"/>
      <c r="E21" s="421"/>
      <c r="F21" s="421"/>
      <c r="G21" s="421"/>
      <c r="H21" s="462"/>
      <c r="I21" s="463"/>
      <c r="J21" s="464"/>
      <c r="K21" s="463"/>
      <c r="L21" s="421"/>
      <c r="M21" s="439"/>
      <c r="N21" s="439"/>
      <c r="O21" s="47"/>
      <c r="P21" s="465"/>
      <c r="Q21" s="465"/>
      <c r="R21" s="440"/>
      <c r="S21" s="90"/>
      <c r="T21" s="90"/>
      <c r="U21" s="421"/>
      <c r="V21" s="421"/>
      <c r="W21" s="421"/>
      <c r="X21" s="466"/>
      <c r="Y21" s="421"/>
      <c r="Z21" s="421"/>
    </row>
    <row r="22" spans="2:26" ht="27.75" customHeight="1" thickBot="1" x14ac:dyDescent="0.45">
      <c r="B22" s="513" t="s">
        <v>32</v>
      </c>
      <c r="C22" s="514"/>
      <c r="D22" s="515"/>
      <c r="E22" s="516" t="s">
        <v>26</v>
      </c>
      <c r="F22" s="474"/>
      <c r="G22" s="474"/>
      <c r="H22" s="474"/>
      <c r="I22" s="474"/>
      <c r="J22" s="475"/>
      <c r="K22" s="475"/>
      <c r="L22" s="475"/>
      <c r="M22" s="475"/>
      <c r="N22" s="475"/>
      <c r="O22" s="517" t="s">
        <v>53</v>
      </c>
      <c r="P22" s="518"/>
      <c r="Q22" s="518"/>
      <c r="R22" s="519"/>
      <c r="S22" s="519"/>
      <c r="T22" s="519"/>
      <c r="U22" s="520"/>
      <c r="V22" s="520"/>
      <c r="W22" s="520"/>
      <c r="X22" s="521"/>
      <c r="Y22" s="522"/>
      <c r="Z22" s="421"/>
    </row>
    <row r="23" spans="2:26" ht="24.75" customHeight="1" x14ac:dyDescent="0.4">
      <c r="B23" s="523" t="s">
        <v>20</v>
      </c>
      <c r="C23" s="652" t="s">
        <v>7</v>
      </c>
      <c r="D23" s="524" t="s">
        <v>16</v>
      </c>
      <c r="E23" s="479" t="s">
        <v>17</v>
      </c>
      <c r="F23" s="479" t="s">
        <v>51</v>
      </c>
      <c r="G23" s="479" t="s">
        <v>18</v>
      </c>
      <c r="H23" s="479" t="s">
        <v>13</v>
      </c>
      <c r="I23" s="484" t="s">
        <v>1</v>
      </c>
      <c r="J23" s="480" t="s">
        <v>2</v>
      </c>
      <c r="K23" s="480" t="s">
        <v>3</v>
      </c>
      <c r="L23" s="480" t="s">
        <v>33</v>
      </c>
      <c r="M23" s="480" t="s">
        <v>4</v>
      </c>
      <c r="N23" s="525" t="s">
        <v>55</v>
      </c>
      <c r="O23" s="483" t="s">
        <v>16</v>
      </c>
      <c r="P23" s="484" t="s">
        <v>17</v>
      </c>
      <c r="Q23" s="483" t="s">
        <v>51</v>
      </c>
      <c r="R23" s="484" t="s">
        <v>18</v>
      </c>
      <c r="S23" s="483" t="s">
        <v>13</v>
      </c>
      <c r="T23" s="484" t="s">
        <v>1</v>
      </c>
      <c r="U23" s="486" t="s">
        <v>2</v>
      </c>
      <c r="V23" s="481" t="s">
        <v>3</v>
      </c>
      <c r="W23" s="486" t="s">
        <v>33</v>
      </c>
      <c r="X23" s="526" t="s">
        <v>4</v>
      </c>
      <c r="Y23" s="482" t="s">
        <v>5</v>
      </c>
      <c r="Z23" s="421"/>
    </row>
    <row r="24" spans="2:26" ht="24.75" customHeight="1" thickBot="1" x14ac:dyDescent="0.45">
      <c r="B24" s="527" t="s">
        <v>6</v>
      </c>
      <c r="C24" s="653"/>
      <c r="D24" s="528" t="s">
        <v>8</v>
      </c>
      <c r="E24" s="488" t="s">
        <v>50</v>
      </c>
      <c r="F24" s="488" t="s">
        <v>50</v>
      </c>
      <c r="G24" s="488" t="s">
        <v>9</v>
      </c>
      <c r="H24" s="488" t="s">
        <v>9</v>
      </c>
      <c r="I24" s="493" t="s">
        <v>10</v>
      </c>
      <c r="J24" s="489" t="s">
        <v>9</v>
      </c>
      <c r="K24" s="489" t="s">
        <v>9</v>
      </c>
      <c r="L24" s="489" t="s">
        <v>9</v>
      </c>
      <c r="M24" s="489" t="s">
        <v>9</v>
      </c>
      <c r="N24" s="529" t="s">
        <v>9</v>
      </c>
      <c r="O24" s="530" t="s">
        <v>6</v>
      </c>
      <c r="P24" s="493" t="s">
        <v>50</v>
      </c>
      <c r="Q24" s="492" t="s">
        <v>50</v>
      </c>
      <c r="R24" s="531" t="s">
        <v>9</v>
      </c>
      <c r="S24" s="530" t="s">
        <v>9</v>
      </c>
      <c r="T24" s="531" t="s">
        <v>10</v>
      </c>
      <c r="U24" s="532" t="s">
        <v>9</v>
      </c>
      <c r="V24" s="533" t="s">
        <v>9</v>
      </c>
      <c r="W24" s="532" t="s">
        <v>9</v>
      </c>
      <c r="X24" s="534" t="s">
        <v>9</v>
      </c>
      <c r="Y24" s="535" t="s">
        <v>11</v>
      </c>
      <c r="Z24" s="421"/>
    </row>
    <row r="25" spans="2:26" ht="36" customHeight="1" x14ac:dyDescent="0.4">
      <c r="B25" s="428"/>
      <c r="C25" s="536" t="s">
        <v>23</v>
      </c>
      <c r="D25" s="429"/>
      <c r="E25" s="537" t="s">
        <v>14</v>
      </c>
      <c r="F25" s="537" t="s">
        <v>14</v>
      </c>
      <c r="G25" s="537" t="s">
        <v>14</v>
      </c>
      <c r="H25" s="537" t="s">
        <v>14</v>
      </c>
      <c r="I25" s="537" t="s">
        <v>14</v>
      </c>
      <c r="J25" s="537" t="s">
        <v>14</v>
      </c>
      <c r="K25" s="537" t="s">
        <v>14</v>
      </c>
      <c r="L25" s="537" t="s">
        <v>14</v>
      </c>
      <c r="M25" s="538" t="s">
        <v>25</v>
      </c>
      <c r="N25" s="539" t="s">
        <v>25</v>
      </c>
      <c r="O25" s="385"/>
      <c r="P25" s="386"/>
      <c r="Q25" s="386"/>
      <c r="R25" s="387"/>
      <c r="S25" s="387"/>
      <c r="T25" s="388"/>
      <c r="U25" s="388"/>
      <c r="V25" s="388"/>
      <c r="W25" s="388"/>
      <c r="X25" s="388"/>
      <c r="Y25" s="389"/>
      <c r="Z25" s="421"/>
    </row>
    <row r="26" spans="2:26" ht="36" customHeight="1" x14ac:dyDescent="0.4">
      <c r="B26" s="383"/>
      <c r="C26" s="540" t="s">
        <v>24</v>
      </c>
      <c r="D26" s="384"/>
      <c r="E26" s="371" t="s">
        <v>14</v>
      </c>
      <c r="F26" s="371" t="s">
        <v>14</v>
      </c>
      <c r="G26" s="541"/>
      <c r="H26" s="541"/>
      <c r="I26" s="541"/>
      <c r="J26" s="541"/>
      <c r="K26" s="541"/>
      <c r="L26" s="541"/>
      <c r="M26" s="542"/>
      <c r="N26" s="543"/>
      <c r="O26" s="425"/>
      <c r="P26" s="391" t="s">
        <v>14</v>
      </c>
      <c r="Q26" s="392" t="s">
        <v>14</v>
      </c>
      <c r="R26" s="426"/>
      <c r="S26" s="426"/>
      <c r="T26" s="427"/>
      <c r="U26" s="427"/>
      <c r="V26" s="427"/>
      <c r="W26" s="427"/>
      <c r="X26" s="427"/>
      <c r="Y26" s="294"/>
      <c r="Z26" s="421"/>
    </row>
    <row r="27" spans="2:26" ht="36" customHeight="1" x14ac:dyDescent="0.4">
      <c r="B27" s="295"/>
      <c r="C27" s="540"/>
      <c r="D27" s="544"/>
      <c r="E27" s="371" t="s">
        <v>14</v>
      </c>
      <c r="F27" s="371" t="s">
        <v>14</v>
      </c>
      <c r="G27" s="199"/>
      <c r="H27" s="199"/>
      <c r="I27" s="413"/>
      <c r="J27" s="413"/>
      <c r="K27" s="413"/>
      <c r="L27" s="413"/>
      <c r="M27" s="545"/>
      <c r="N27" s="294"/>
      <c r="O27" s="390"/>
      <c r="P27" s="391" t="s">
        <v>14</v>
      </c>
      <c r="Q27" s="392" t="s">
        <v>14</v>
      </c>
      <c r="R27" s="393"/>
      <c r="S27" s="393"/>
      <c r="T27" s="300"/>
      <c r="U27" s="300"/>
      <c r="V27" s="300"/>
      <c r="W27" s="300"/>
      <c r="X27" s="300"/>
      <c r="Y27" s="365"/>
      <c r="Z27" s="421"/>
    </row>
    <row r="28" spans="2:26" ht="33.75" customHeight="1" x14ac:dyDescent="0.4">
      <c r="B28" s="301"/>
      <c r="C28" s="546" t="s">
        <v>22</v>
      </c>
      <c r="D28" s="544"/>
      <c r="E28" s="541" t="s">
        <v>14</v>
      </c>
      <c r="F28" s="541" t="s">
        <v>14</v>
      </c>
      <c r="G28" s="413"/>
      <c r="H28" s="413"/>
      <c r="I28" s="300"/>
      <c r="J28" s="300"/>
      <c r="K28" s="300"/>
      <c r="L28" s="300"/>
      <c r="M28" s="547"/>
      <c r="N28" s="365"/>
      <c r="O28" s="394"/>
      <c r="P28" s="391" t="s">
        <v>14</v>
      </c>
      <c r="Q28" s="392" t="s">
        <v>14</v>
      </c>
      <c r="R28" s="300"/>
      <c r="S28" s="300"/>
      <c r="T28" s="300"/>
      <c r="U28" s="300"/>
      <c r="V28" s="300"/>
      <c r="W28" s="300"/>
      <c r="X28" s="300"/>
      <c r="Y28" s="365"/>
      <c r="Z28" s="421"/>
    </row>
    <row r="29" spans="2:26" ht="33.75" customHeight="1" thickBot="1" x14ac:dyDescent="0.45">
      <c r="B29" s="302"/>
      <c r="C29" s="548" t="s">
        <v>15</v>
      </c>
      <c r="D29" s="549"/>
      <c r="E29" s="550" t="s">
        <v>14</v>
      </c>
      <c r="F29" s="550" t="s">
        <v>14</v>
      </c>
      <c r="G29" s="416"/>
      <c r="H29" s="416"/>
      <c r="I29" s="369"/>
      <c r="J29" s="369"/>
      <c r="K29" s="369"/>
      <c r="L29" s="369"/>
      <c r="M29" s="551"/>
      <c r="N29" s="432"/>
      <c r="O29" s="395"/>
      <c r="P29" s="396" t="s">
        <v>14</v>
      </c>
      <c r="Q29" s="397" t="s">
        <v>14</v>
      </c>
      <c r="R29" s="369"/>
      <c r="S29" s="369"/>
      <c r="T29" s="369"/>
      <c r="U29" s="369"/>
      <c r="V29" s="369"/>
      <c r="W29" s="369"/>
      <c r="X29" s="369"/>
      <c r="Y29" s="308"/>
      <c r="Z29" s="421"/>
    </row>
    <row r="30" spans="2:26" ht="33.75" customHeight="1" x14ac:dyDescent="0.4">
      <c r="B30" s="552"/>
      <c r="C30" s="553"/>
      <c r="D30" s="112"/>
      <c r="E30" s="554"/>
      <c r="F30" s="554"/>
      <c r="G30" s="555"/>
      <c r="H30" s="555"/>
      <c r="I30" s="555"/>
      <c r="J30" s="555"/>
      <c r="K30" s="555"/>
      <c r="N30" s="446" t="s">
        <v>71</v>
      </c>
      <c r="O30" s="398"/>
      <c r="P30" s="399"/>
      <c r="Q30" s="399"/>
      <c r="R30" s="400"/>
      <c r="S30" s="400"/>
      <c r="T30" s="401"/>
      <c r="U30" s="401"/>
      <c r="V30" s="401"/>
      <c r="W30" s="401"/>
      <c r="X30" s="401"/>
      <c r="Y30" s="402"/>
      <c r="Z30" s="421"/>
    </row>
    <row r="31" spans="2:26" ht="33.75" customHeight="1" x14ac:dyDescent="0.4">
      <c r="B31" s="505"/>
      <c r="C31" s="506"/>
      <c r="D31" s="506"/>
      <c r="E31" s="506"/>
      <c r="F31" s="506"/>
      <c r="K31" s="421"/>
      <c r="N31" s="504" t="s">
        <v>72</v>
      </c>
      <c r="O31" s="373" t="s">
        <v>14</v>
      </c>
      <c r="P31" s="392" t="s">
        <v>14</v>
      </c>
      <c r="Q31" s="392" t="s">
        <v>14</v>
      </c>
      <c r="R31" s="403"/>
      <c r="S31" s="403"/>
      <c r="T31" s="403"/>
      <c r="U31" s="403"/>
      <c r="V31" s="403"/>
      <c r="W31" s="403"/>
      <c r="X31" s="403"/>
      <c r="Y31" s="378" t="s">
        <v>14</v>
      </c>
      <c r="Z31" s="421"/>
    </row>
    <row r="32" spans="2:26" ht="33.75" customHeight="1" thickBot="1" x14ac:dyDescent="0.45">
      <c r="B32" s="421"/>
      <c r="C32" s="506"/>
      <c r="D32" s="506"/>
      <c r="E32" s="506"/>
      <c r="F32" s="506"/>
      <c r="G32" s="556" t="s">
        <v>59</v>
      </c>
      <c r="H32" s="557"/>
      <c r="K32" s="421"/>
      <c r="M32" s="558" t="s">
        <v>52</v>
      </c>
      <c r="N32" s="558"/>
      <c r="O32" s="379" t="s">
        <v>14</v>
      </c>
      <c r="P32" s="380" t="s">
        <v>14</v>
      </c>
      <c r="Q32" s="397" t="s">
        <v>14</v>
      </c>
      <c r="R32" s="404"/>
      <c r="S32" s="404"/>
      <c r="T32" s="405"/>
      <c r="U32" s="405"/>
      <c r="V32" s="405"/>
      <c r="W32" s="405"/>
      <c r="X32" s="405"/>
      <c r="Y32" s="381" t="s">
        <v>14</v>
      </c>
      <c r="Z32" s="421"/>
    </row>
    <row r="33" spans="2:26" ht="25.5" customHeight="1" thickBot="1" x14ac:dyDescent="0.45">
      <c r="C33" s="506"/>
      <c r="D33" s="421"/>
      <c r="E33" s="506"/>
      <c r="F33" s="506"/>
      <c r="M33" s="559"/>
      <c r="N33" s="559"/>
      <c r="O33" s="560"/>
      <c r="P33" s="561"/>
      <c r="Q33" s="561"/>
      <c r="R33" s="562" t="s">
        <v>63</v>
      </c>
      <c r="S33" s="124" t="s">
        <v>64</v>
      </c>
      <c r="T33" s="124" t="s">
        <v>65</v>
      </c>
      <c r="U33" s="440"/>
      <c r="V33" s="440"/>
      <c r="W33" s="440"/>
      <c r="X33" s="440"/>
      <c r="Y33" s="465"/>
      <c r="Z33" s="421"/>
    </row>
    <row r="34" spans="2:26" ht="42" customHeight="1" thickBot="1" x14ac:dyDescent="0.45">
      <c r="B34" s="505" t="s">
        <v>42</v>
      </c>
      <c r="C34" s="421"/>
      <c r="D34" s="507"/>
      <c r="E34" s="563"/>
      <c r="F34" s="421"/>
      <c r="G34" s="421"/>
      <c r="H34" s="564"/>
      <c r="I34" s="565" t="s">
        <v>60</v>
      </c>
      <c r="J34" s="566"/>
      <c r="K34" s="565" t="s">
        <v>61</v>
      </c>
      <c r="L34" s="564"/>
      <c r="M34" s="567" t="s">
        <v>62</v>
      </c>
      <c r="N34" s="568"/>
      <c r="O34" s="658" t="s">
        <v>37</v>
      </c>
      <c r="P34" s="658"/>
      <c r="Q34" s="658"/>
      <c r="R34" s="406"/>
      <c r="S34" s="406"/>
      <c r="T34" s="406"/>
      <c r="U34" s="421"/>
      <c r="V34" s="421"/>
      <c r="W34" s="421"/>
      <c r="X34" s="466"/>
      <c r="Y34" s="421"/>
      <c r="Z34" s="421"/>
    </row>
    <row r="35" spans="2:26" ht="13.5" customHeight="1" thickBot="1" x14ac:dyDescent="0.55000000000000004">
      <c r="B35" s="449"/>
      <c r="C35" s="421"/>
      <c r="D35" s="421"/>
      <c r="E35" s="421"/>
      <c r="F35" s="421"/>
      <c r="G35" s="421"/>
      <c r="H35" s="569"/>
      <c r="I35" s="463"/>
      <c r="J35" s="464"/>
      <c r="K35" s="463"/>
      <c r="L35" s="421"/>
      <c r="M35" s="439"/>
      <c r="N35" s="439"/>
      <c r="O35" s="47"/>
      <c r="P35" s="465"/>
      <c r="Q35" s="465"/>
      <c r="R35" s="440"/>
      <c r="S35" s="32"/>
      <c r="T35" s="32"/>
      <c r="U35" s="421"/>
      <c r="V35" s="421"/>
      <c r="W35" s="421"/>
      <c r="X35" s="466"/>
      <c r="Y35" s="421"/>
      <c r="Z35" s="421"/>
    </row>
    <row r="36" spans="2:26" ht="27" customHeight="1" thickBot="1" x14ac:dyDescent="0.45">
      <c r="B36" s="570" t="s">
        <v>35</v>
      </c>
      <c r="C36" s="571"/>
      <c r="D36" s="572"/>
      <c r="E36" s="573" t="s">
        <v>26</v>
      </c>
      <c r="F36" s="573"/>
      <c r="G36" s="573"/>
      <c r="H36" s="573"/>
      <c r="I36" s="573"/>
      <c r="J36" s="520"/>
      <c r="K36" s="520"/>
      <c r="L36" s="520"/>
      <c r="M36" s="520"/>
      <c r="N36" s="574"/>
      <c r="O36" s="575" t="s">
        <v>53</v>
      </c>
      <c r="P36" s="575"/>
      <c r="Q36" s="575"/>
      <c r="R36" s="573"/>
      <c r="S36" s="573"/>
      <c r="T36" s="573"/>
      <c r="U36" s="520"/>
      <c r="V36" s="520"/>
      <c r="W36" s="520"/>
      <c r="X36" s="521"/>
      <c r="Y36" s="522"/>
      <c r="Z36" s="421"/>
    </row>
    <row r="37" spans="2:26" ht="24.75" customHeight="1" x14ac:dyDescent="0.4">
      <c r="B37" s="523" t="s">
        <v>20</v>
      </c>
      <c r="C37" s="652" t="s">
        <v>7</v>
      </c>
      <c r="D37" s="576" t="s">
        <v>16</v>
      </c>
      <c r="E37" s="531" t="s">
        <v>17</v>
      </c>
      <c r="F37" s="530" t="s">
        <v>51</v>
      </c>
      <c r="G37" s="531" t="s">
        <v>18</v>
      </c>
      <c r="H37" s="530" t="s">
        <v>13</v>
      </c>
      <c r="I37" s="531" t="s">
        <v>1</v>
      </c>
      <c r="J37" s="532" t="s">
        <v>2</v>
      </c>
      <c r="K37" s="533" t="s">
        <v>3</v>
      </c>
      <c r="L37" s="532" t="s">
        <v>33</v>
      </c>
      <c r="M37" s="577" t="s">
        <v>4</v>
      </c>
      <c r="N37" s="525" t="s">
        <v>55</v>
      </c>
      <c r="O37" s="524" t="s">
        <v>16</v>
      </c>
      <c r="P37" s="484" t="s">
        <v>17</v>
      </c>
      <c r="Q37" s="483" t="s">
        <v>51</v>
      </c>
      <c r="R37" s="484" t="s">
        <v>18</v>
      </c>
      <c r="S37" s="483" t="s">
        <v>13</v>
      </c>
      <c r="T37" s="484" t="s">
        <v>1</v>
      </c>
      <c r="U37" s="486" t="s">
        <v>2</v>
      </c>
      <c r="V37" s="481" t="s">
        <v>3</v>
      </c>
      <c r="W37" s="486" t="s">
        <v>33</v>
      </c>
      <c r="X37" s="526" t="s">
        <v>4</v>
      </c>
      <c r="Y37" s="482" t="s">
        <v>5</v>
      </c>
      <c r="Z37" s="421"/>
    </row>
    <row r="38" spans="2:26" ht="24.75" customHeight="1" thickBot="1" x14ac:dyDescent="0.45">
      <c r="B38" s="527" t="s">
        <v>6</v>
      </c>
      <c r="C38" s="653"/>
      <c r="D38" s="528" t="s">
        <v>8</v>
      </c>
      <c r="E38" s="488" t="s">
        <v>50</v>
      </c>
      <c r="F38" s="492" t="s">
        <v>50</v>
      </c>
      <c r="G38" s="493" t="s">
        <v>9</v>
      </c>
      <c r="H38" s="492" t="s">
        <v>9</v>
      </c>
      <c r="I38" s="493" t="s">
        <v>10</v>
      </c>
      <c r="J38" s="494" t="s">
        <v>9</v>
      </c>
      <c r="K38" s="490" t="s">
        <v>9</v>
      </c>
      <c r="L38" s="494" t="s">
        <v>9</v>
      </c>
      <c r="M38" s="489" t="s">
        <v>9</v>
      </c>
      <c r="N38" s="529" t="s">
        <v>9</v>
      </c>
      <c r="O38" s="576" t="s">
        <v>6</v>
      </c>
      <c r="P38" s="493" t="s">
        <v>50</v>
      </c>
      <c r="Q38" s="492" t="s">
        <v>50</v>
      </c>
      <c r="R38" s="531" t="s">
        <v>9</v>
      </c>
      <c r="S38" s="530" t="s">
        <v>9</v>
      </c>
      <c r="T38" s="531" t="s">
        <v>10</v>
      </c>
      <c r="U38" s="532" t="s">
        <v>9</v>
      </c>
      <c r="V38" s="533" t="s">
        <v>9</v>
      </c>
      <c r="W38" s="532" t="s">
        <v>9</v>
      </c>
      <c r="X38" s="534" t="s">
        <v>9</v>
      </c>
      <c r="Y38" s="535" t="s">
        <v>11</v>
      </c>
      <c r="Z38" s="421"/>
    </row>
    <row r="39" spans="2:26" ht="36.75" customHeight="1" x14ac:dyDescent="0.4">
      <c r="B39" s="578">
        <f>SUM(B25:B29)</f>
        <v>0</v>
      </c>
      <c r="C39" s="540" t="s">
        <v>34</v>
      </c>
      <c r="D39" s="579" t="e">
        <f>O30/B39*1000</f>
        <v>#DIV/0!</v>
      </c>
      <c r="E39" s="541" t="str">
        <f>E25</f>
        <v>-</v>
      </c>
      <c r="F39" s="537" t="s">
        <v>14</v>
      </c>
      <c r="G39" s="541" t="str">
        <f t="shared" ref="G39:M39" si="0">G25</f>
        <v>-</v>
      </c>
      <c r="H39" s="541" t="str">
        <f t="shared" si="0"/>
        <v>-</v>
      </c>
      <c r="I39" s="541" t="str">
        <f t="shared" si="0"/>
        <v>-</v>
      </c>
      <c r="J39" s="541" t="str">
        <f t="shared" si="0"/>
        <v>-</v>
      </c>
      <c r="K39" s="541" t="str">
        <f t="shared" si="0"/>
        <v>-</v>
      </c>
      <c r="L39" s="541" t="str">
        <f t="shared" si="0"/>
        <v>-</v>
      </c>
      <c r="M39" s="542" t="str">
        <f t="shared" si="0"/>
        <v xml:space="preserve"> -</v>
      </c>
      <c r="N39" s="539"/>
      <c r="O39" s="409"/>
      <c r="P39" s="386"/>
      <c r="Q39" s="386"/>
      <c r="R39" s="386"/>
      <c r="S39" s="386"/>
      <c r="T39" s="410"/>
      <c r="U39" s="410"/>
      <c r="V39" s="410"/>
      <c r="W39" s="410"/>
      <c r="X39" s="410"/>
      <c r="Y39" s="389"/>
      <c r="Z39" s="421"/>
    </row>
    <row r="40" spans="2:26" s="559" customFormat="1" ht="36.75" customHeight="1" x14ac:dyDescent="0.4">
      <c r="B40" s="578">
        <f>MIN(R34:T34)*-1</f>
        <v>0</v>
      </c>
      <c r="C40" s="540" t="s">
        <v>77</v>
      </c>
      <c r="D40" s="580"/>
      <c r="E40" s="541" t="s">
        <v>14</v>
      </c>
      <c r="F40" s="541" t="s">
        <v>14</v>
      </c>
      <c r="G40" s="581"/>
      <c r="H40" s="581"/>
      <c r="I40" s="582"/>
      <c r="J40" s="583"/>
      <c r="K40" s="583"/>
      <c r="L40" s="583"/>
      <c r="M40" s="583"/>
      <c r="N40" s="294"/>
      <c r="O40" s="411"/>
      <c r="P40" s="412" t="s">
        <v>14</v>
      </c>
      <c r="Q40" s="392" t="s">
        <v>14</v>
      </c>
      <c r="R40" s="199"/>
      <c r="S40" s="199"/>
      <c r="T40" s="413"/>
      <c r="U40" s="413"/>
      <c r="V40" s="413"/>
      <c r="W40" s="413"/>
      <c r="X40" s="413"/>
      <c r="Y40" s="414"/>
      <c r="Z40" s="439"/>
    </row>
    <row r="41" spans="2:26" s="559" customFormat="1" ht="36.75" customHeight="1" x14ac:dyDescent="0.4">
      <c r="B41" s="638"/>
      <c r="C41" s="540" t="s">
        <v>36</v>
      </c>
      <c r="D41" s="639"/>
      <c r="E41" s="585" t="s">
        <v>14</v>
      </c>
      <c r="F41" s="585" t="s">
        <v>14</v>
      </c>
      <c r="G41" s="640"/>
      <c r="H41" s="640"/>
      <c r="I41" s="300"/>
      <c r="J41" s="547"/>
      <c r="K41" s="547"/>
      <c r="L41" s="547"/>
      <c r="M41" s="547"/>
      <c r="N41" s="365"/>
      <c r="O41" s="411"/>
      <c r="P41" s="412" t="s">
        <v>14</v>
      </c>
      <c r="Q41" s="392" t="s">
        <v>14</v>
      </c>
      <c r="R41" s="199"/>
      <c r="S41" s="199"/>
      <c r="T41" s="413"/>
      <c r="U41" s="413"/>
      <c r="V41" s="413"/>
      <c r="W41" s="413"/>
      <c r="X41" s="413"/>
      <c r="Y41" s="414"/>
      <c r="Z41" s="439"/>
    </row>
    <row r="42" spans="2:26" s="559" customFormat="1" ht="36.75" customHeight="1" x14ac:dyDescent="0.4">
      <c r="B42" s="578"/>
      <c r="C42" s="584" t="s">
        <v>78</v>
      </c>
      <c r="D42" s="580"/>
      <c r="E42" s="585"/>
      <c r="F42" s="585"/>
      <c r="G42" s="581"/>
      <c r="H42" s="581"/>
      <c r="I42" s="586"/>
      <c r="J42" s="583"/>
      <c r="K42" s="583"/>
      <c r="L42" s="583"/>
      <c r="M42" s="583"/>
      <c r="N42" s="407"/>
      <c r="O42" s="411"/>
      <c r="P42" s="412" t="s">
        <v>14</v>
      </c>
      <c r="Q42" s="392" t="s">
        <v>14</v>
      </c>
      <c r="R42" s="199"/>
      <c r="S42" s="199"/>
      <c r="T42" s="413"/>
      <c r="U42" s="413"/>
      <c r="V42" s="413"/>
      <c r="W42" s="413"/>
      <c r="X42" s="413"/>
      <c r="Y42" s="414"/>
      <c r="Z42" s="439"/>
    </row>
    <row r="43" spans="2:26" s="559" customFormat="1" ht="36.75" customHeight="1" thickBot="1" x14ac:dyDescent="0.45">
      <c r="B43" s="587"/>
      <c r="C43" s="588"/>
      <c r="D43" s="589"/>
      <c r="E43" s="590"/>
      <c r="F43" s="590"/>
      <c r="G43" s="416"/>
      <c r="H43" s="416"/>
      <c r="I43" s="591"/>
      <c r="J43" s="591"/>
      <c r="K43" s="591"/>
      <c r="L43" s="591"/>
      <c r="M43" s="592"/>
      <c r="N43" s="408"/>
      <c r="O43" s="415"/>
      <c r="P43" s="438" t="s">
        <v>14</v>
      </c>
      <c r="Q43" s="397" t="s">
        <v>14</v>
      </c>
      <c r="R43" s="207"/>
      <c r="S43" s="207"/>
      <c r="T43" s="416"/>
      <c r="U43" s="416"/>
      <c r="V43" s="416"/>
      <c r="W43" s="416"/>
      <c r="X43" s="416"/>
      <c r="Y43" s="417"/>
      <c r="Z43" s="439"/>
    </row>
    <row r="44" spans="2:26" ht="33.75" customHeight="1" x14ac:dyDescent="0.4">
      <c r="B44" s="454" t="s">
        <v>12</v>
      </c>
      <c r="C44" s="421"/>
      <c r="D44" s="134"/>
      <c r="E44" s="134"/>
      <c r="H44" s="92" t="s">
        <v>47</v>
      </c>
      <c r="I44" s="424"/>
      <c r="J44" s="134"/>
      <c r="K44" s="134"/>
      <c r="N44" s="446" t="s">
        <v>73</v>
      </c>
      <c r="O44" s="398"/>
      <c r="P44" s="418"/>
      <c r="Q44" s="419"/>
      <c r="R44" s="400"/>
      <c r="S44" s="400"/>
      <c r="T44" s="401"/>
      <c r="U44" s="293"/>
      <c r="V44" s="293"/>
      <c r="W44" s="293"/>
      <c r="X44" s="293"/>
      <c r="Y44" s="372"/>
      <c r="Z44" s="421"/>
    </row>
    <row r="45" spans="2:26" ht="33.75" customHeight="1" thickBot="1" x14ac:dyDescent="0.45">
      <c r="B45" s="593"/>
      <c r="C45" s="421"/>
      <c r="D45" s="134"/>
      <c r="E45" s="134"/>
      <c r="G45" s="136"/>
      <c r="H45" s="92" t="s">
        <v>48</v>
      </c>
      <c r="I45" s="422"/>
      <c r="K45" s="594"/>
      <c r="N45" s="595" t="s">
        <v>74</v>
      </c>
      <c r="O45" s="379" t="s">
        <v>14</v>
      </c>
      <c r="P45" s="397" t="s">
        <v>14</v>
      </c>
      <c r="Q45" s="397" t="s">
        <v>14</v>
      </c>
      <c r="R45" s="420"/>
      <c r="S45" s="420"/>
      <c r="T45" s="420"/>
      <c r="U45" s="420"/>
      <c r="V45" s="420"/>
      <c r="W45" s="420"/>
      <c r="X45" s="420"/>
      <c r="Y45" s="381" t="s">
        <v>14</v>
      </c>
      <c r="Z45" s="421"/>
    </row>
    <row r="46" spans="2:26" ht="8.4" customHeight="1" x14ac:dyDescent="0.4">
      <c r="B46" s="421"/>
      <c r="C46" s="421"/>
      <c r="D46" s="421"/>
      <c r="E46" s="421"/>
      <c r="F46" s="421"/>
      <c r="G46" s="421"/>
      <c r="H46" s="421"/>
      <c r="I46" s="421"/>
      <c r="O46" s="421"/>
      <c r="P46" s="421"/>
      <c r="Q46" s="421"/>
      <c r="R46" s="421"/>
      <c r="S46" s="421"/>
      <c r="T46" s="421"/>
      <c r="U46" s="421"/>
      <c r="V46" s="421"/>
      <c r="W46" s="421"/>
      <c r="X46" s="421"/>
      <c r="Y46" s="421"/>
      <c r="Z46" s="421"/>
    </row>
    <row r="47" spans="2:26" x14ac:dyDescent="0.4">
      <c r="B47" s="421"/>
      <c r="C47" s="421"/>
      <c r="D47" s="421"/>
      <c r="E47" s="421"/>
      <c r="F47" s="421"/>
      <c r="G47" s="421"/>
      <c r="H47" s="421"/>
      <c r="J47" s="421"/>
      <c r="K47" s="421"/>
      <c r="L47" s="421"/>
      <c r="M47" s="421"/>
      <c r="N47" s="421"/>
      <c r="O47" s="421"/>
      <c r="P47" s="421"/>
      <c r="Q47" s="421"/>
      <c r="R47" s="421"/>
      <c r="S47" s="421"/>
      <c r="T47" s="421"/>
      <c r="U47" s="421"/>
      <c r="V47" s="421"/>
      <c r="W47" s="421"/>
      <c r="X47" s="421"/>
      <c r="Y47" s="421"/>
      <c r="Z47" s="421"/>
    </row>
    <row r="48" spans="2:26" x14ac:dyDescent="0.4">
      <c r="B48" s="421"/>
      <c r="C48" s="421"/>
      <c r="D48" s="421"/>
      <c r="E48" s="421"/>
      <c r="F48" s="421"/>
      <c r="G48" s="421"/>
      <c r="H48" s="421"/>
      <c r="I48" s="421"/>
      <c r="J48" s="421"/>
      <c r="K48" s="421"/>
      <c r="L48" s="421"/>
      <c r="M48" s="421"/>
      <c r="N48" s="421"/>
      <c r="O48" s="421"/>
      <c r="P48" s="421"/>
      <c r="Q48" s="421"/>
      <c r="R48" s="421"/>
      <c r="S48" s="421"/>
      <c r="T48" s="421"/>
      <c r="U48" s="421"/>
      <c r="V48" s="421"/>
      <c r="W48" s="421"/>
      <c r="X48" s="421"/>
      <c r="Y48" s="421"/>
      <c r="Z48" s="421"/>
    </row>
    <row r="49" spans="2:26" x14ac:dyDescent="0.4">
      <c r="B49" s="421"/>
      <c r="C49" s="421"/>
      <c r="D49" s="421"/>
      <c r="E49" s="421"/>
      <c r="F49" s="421"/>
      <c r="G49" s="421"/>
      <c r="H49" s="421"/>
      <c r="I49" s="421"/>
      <c r="J49" s="421"/>
      <c r="K49" s="421"/>
      <c r="L49" s="421"/>
      <c r="M49" s="421"/>
      <c r="N49" s="421"/>
      <c r="O49" s="421"/>
      <c r="P49" s="421"/>
      <c r="Q49" s="421"/>
      <c r="R49" s="421"/>
      <c r="S49" s="421"/>
      <c r="T49" s="421"/>
      <c r="U49" s="421"/>
      <c r="V49" s="421"/>
      <c r="W49" s="421"/>
      <c r="X49" s="421"/>
      <c r="Y49" s="421"/>
      <c r="Z49" s="421"/>
    </row>
    <row r="50" spans="2:26" x14ac:dyDescent="0.4">
      <c r="B50" s="421"/>
      <c r="C50" s="421"/>
      <c r="D50" s="421"/>
      <c r="E50" s="421"/>
      <c r="F50" s="421"/>
      <c r="G50" s="421"/>
      <c r="H50" s="421"/>
      <c r="I50" s="421"/>
      <c r="J50" s="421"/>
      <c r="K50" s="421"/>
      <c r="L50" s="421"/>
      <c r="M50" s="421"/>
      <c r="N50" s="421"/>
      <c r="O50" s="421"/>
      <c r="P50" s="421"/>
      <c r="Q50" s="421"/>
      <c r="R50" s="421"/>
      <c r="S50" s="421"/>
      <c r="T50" s="421"/>
      <c r="U50" s="421"/>
      <c r="V50" s="421"/>
      <c r="W50" s="421"/>
      <c r="X50" s="421"/>
      <c r="Y50" s="421"/>
      <c r="Z50" s="421"/>
    </row>
    <row r="51" spans="2:26" x14ac:dyDescent="0.4">
      <c r="B51" s="421"/>
      <c r="C51" s="421"/>
      <c r="D51" s="421"/>
      <c r="E51" s="421"/>
      <c r="F51" s="421"/>
      <c r="G51" s="439"/>
      <c r="H51" s="421"/>
      <c r="I51" s="421"/>
      <c r="J51" s="421"/>
      <c r="K51" s="421"/>
      <c r="L51" s="421"/>
      <c r="M51" s="421"/>
      <c r="N51" s="421"/>
      <c r="O51" s="421"/>
      <c r="P51" s="421"/>
      <c r="Q51" s="421"/>
      <c r="R51" s="421"/>
      <c r="S51" s="421"/>
      <c r="T51" s="421"/>
      <c r="U51" s="421"/>
      <c r="V51" s="421"/>
      <c r="W51" s="421"/>
      <c r="X51" s="421"/>
      <c r="Y51" s="421"/>
      <c r="Z51" s="421"/>
    </row>
    <row r="52" spans="2:26" x14ac:dyDescent="0.4">
      <c r="B52" s="421"/>
      <c r="C52" s="421"/>
      <c r="D52" s="421"/>
      <c r="E52" s="421"/>
      <c r="F52" s="421"/>
      <c r="G52" s="421"/>
      <c r="H52" s="421"/>
      <c r="I52" s="421"/>
      <c r="J52" s="421"/>
      <c r="K52" s="421"/>
      <c r="L52" s="421"/>
      <c r="M52" s="421"/>
      <c r="N52" s="421"/>
      <c r="O52" s="421"/>
      <c r="P52" s="421"/>
      <c r="Q52" s="421"/>
      <c r="R52" s="421"/>
      <c r="S52" s="421"/>
      <c r="T52" s="421"/>
      <c r="U52" s="421"/>
      <c r="V52" s="421"/>
      <c r="W52" s="421"/>
      <c r="X52" s="421"/>
      <c r="Y52" s="421"/>
      <c r="Z52" s="421"/>
    </row>
    <row r="53" spans="2:26" x14ac:dyDescent="0.4">
      <c r="B53" s="421"/>
      <c r="C53" s="421"/>
      <c r="D53" s="421"/>
      <c r="E53" s="421"/>
      <c r="F53" s="421"/>
      <c r="G53" s="421"/>
      <c r="H53" s="421"/>
      <c r="I53" s="421"/>
      <c r="J53" s="421"/>
      <c r="K53" s="421"/>
      <c r="L53" s="421"/>
      <c r="M53" s="421"/>
      <c r="N53" s="421"/>
      <c r="O53" s="421"/>
      <c r="P53" s="421"/>
      <c r="Q53" s="421"/>
      <c r="R53" s="421"/>
      <c r="S53" s="421"/>
      <c r="T53" s="421"/>
      <c r="U53" s="421"/>
      <c r="V53" s="421"/>
      <c r="W53" s="421"/>
      <c r="X53" s="421"/>
      <c r="Y53" s="421"/>
      <c r="Z53" s="421"/>
    </row>
  </sheetData>
  <mergeCells count="6">
    <mergeCell ref="C37:C38"/>
    <mergeCell ref="C6:C7"/>
    <mergeCell ref="R20:S20"/>
    <mergeCell ref="U20:V20"/>
    <mergeCell ref="C23:C24"/>
    <mergeCell ref="O34:Q34"/>
  </mergeCells>
  <printOptions gridLinesSet="0"/>
  <pageMargins left="0.25" right="0.25" top="0.75" bottom="0.75" header="0.3" footer="0.3"/>
  <pageSetup paperSize="9" scale="40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W53"/>
  <sheetViews>
    <sheetView showGridLines="0" zoomScale="50" zoomScaleNormal="50" zoomScaleSheetLayoutView="40" workbookViewId="0">
      <selection activeCell="O29" sqref="O29"/>
    </sheetView>
  </sheetViews>
  <sheetFormatPr baseColWidth="10" defaultColWidth="11.58203125" defaultRowHeight="22.8" x14ac:dyDescent="0.4"/>
  <cols>
    <col min="1" max="1" width="1.58203125" style="3" customWidth="1"/>
    <col min="2" max="2" width="9.08203125" style="3" customWidth="1"/>
    <col min="3" max="3" width="27.58203125" style="3" customWidth="1"/>
    <col min="4" max="4" width="16.58203125" style="3" customWidth="1"/>
    <col min="5" max="10" width="15" style="3" customWidth="1"/>
    <col min="11" max="13" width="15.6640625" style="3" customWidth="1"/>
    <col min="14" max="17" width="17.25" style="3" customWidth="1"/>
    <col min="18" max="18" width="11.33203125" style="3" customWidth="1"/>
    <col min="19" max="19" width="10.58203125" style="3" customWidth="1"/>
    <col min="20" max="20" width="10" style="3" customWidth="1"/>
    <col min="21" max="21" width="10.75" style="3" customWidth="1"/>
    <col min="22" max="16384" width="11.58203125" style="3"/>
  </cols>
  <sheetData>
    <row r="1" spans="2:23" s="1" customFormat="1" ht="34.950000000000003" customHeight="1" x14ac:dyDescent="0.5">
      <c r="B1" s="444" t="s">
        <v>0</v>
      </c>
      <c r="C1" s="445"/>
      <c r="D1" s="445"/>
      <c r="E1" s="445"/>
      <c r="F1" s="445"/>
      <c r="G1" s="446" t="s">
        <v>31</v>
      </c>
      <c r="H1" s="448"/>
      <c r="I1" s="603"/>
      <c r="J1" s="450"/>
      <c r="K1" s="446" t="s">
        <v>46</v>
      </c>
      <c r="L1" s="451"/>
      <c r="M1" s="450"/>
      <c r="N1" s="446" t="s">
        <v>30</v>
      </c>
      <c r="O1" s="452"/>
      <c r="P1" s="453"/>
      <c r="Q1" s="445"/>
      <c r="R1" s="7"/>
      <c r="T1" s="7"/>
    </row>
    <row r="2" spans="2:23" ht="31.5" customHeight="1" x14ac:dyDescent="0.4">
      <c r="B2" s="454" t="s">
        <v>12</v>
      </c>
      <c r="C2" s="445"/>
      <c r="D2" s="421"/>
      <c r="E2" s="455" t="s">
        <v>12</v>
      </c>
      <c r="F2" s="455"/>
      <c r="G2" s="446"/>
      <c r="H2" s="446" t="s">
        <v>43</v>
      </c>
      <c r="I2" s="458"/>
      <c r="J2" s="457"/>
      <c r="K2" s="446" t="s">
        <v>44</v>
      </c>
      <c r="L2" s="459"/>
      <c r="M2" s="135"/>
      <c r="N2" s="446" t="s">
        <v>45</v>
      </c>
      <c r="O2" s="458"/>
      <c r="P2" s="445"/>
      <c r="Q2" s="445"/>
      <c r="R2" s="7"/>
      <c r="T2" s="6"/>
    </row>
    <row r="3" spans="2:23" ht="24" customHeight="1" x14ac:dyDescent="0.4">
      <c r="B3" s="454"/>
      <c r="C3" s="445"/>
      <c r="D3" s="421"/>
      <c r="E3" s="455"/>
      <c r="F3" s="455"/>
      <c r="G3" s="456"/>
      <c r="H3" s="446" t="s">
        <v>80</v>
      </c>
      <c r="I3" s="446"/>
      <c r="J3" s="447"/>
      <c r="P3" s="461"/>
      <c r="Q3" s="461"/>
      <c r="R3" s="7"/>
      <c r="S3" s="7"/>
      <c r="T3" s="7"/>
      <c r="U3" s="7"/>
      <c r="V3" s="7"/>
      <c r="W3" s="6"/>
    </row>
    <row r="4" spans="2:23" ht="13.5" customHeight="1" thickBot="1" x14ac:dyDescent="0.55000000000000004">
      <c r="B4" s="449"/>
      <c r="C4" s="421"/>
      <c r="D4" s="421"/>
      <c r="E4" s="421"/>
      <c r="F4" s="421"/>
      <c r="G4" s="421"/>
      <c r="H4" s="462"/>
      <c r="I4" s="463"/>
      <c r="J4" s="439"/>
      <c r="K4" s="47"/>
      <c r="L4" s="465"/>
      <c r="M4" s="465"/>
      <c r="N4" s="440"/>
      <c r="O4" s="90"/>
      <c r="P4" s="90"/>
      <c r="Q4" s="421"/>
      <c r="R4" s="6"/>
      <c r="S4" s="6"/>
      <c r="T4" s="74"/>
      <c r="U4" s="6"/>
      <c r="V4" s="6"/>
    </row>
    <row r="5" spans="2:23" ht="27" customHeight="1" thickBot="1" x14ac:dyDescent="0.45">
      <c r="B5" s="467" t="s">
        <v>21</v>
      </c>
      <c r="C5" s="468"/>
      <c r="D5" s="469"/>
      <c r="E5" s="470" t="s">
        <v>19</v>
      </c>
      <c r="F5" s="470"/>
      <c r="G5" s="470"/>
      <c r="H5" s="470"/>
      <c r="I5" s="470"/>
      <c r="J5" s="604"/>
      <c r="K5" s="605" t="s">
        <v>53</v>
      </c>
      <c r="L5" s="575"/>
      <c r="M5" s="575"/>
      <c r="N5" s="573"/>
      <c r="O5" s="573"/>
      <c r="P5" s="573"/>
      <c r="Q5" s="574"/>
      <c r="R5" s="126"/>
      <c r="S5" s="126"/>
      <c r="T5" s="10"/>
      <c r="U5" s="18"/>
      <c r="V5" s="6"/>
    </row>
    <row r="6" spans="2:23" ht="24.75" customHeight="1" x14ac:dyDescent="0.4">
      <c r="B6" s="478" t="s">
        <v>20</v>
      </c>
      <c r="C6" s="654" t="s">
        <v>7</v>
      </c>
      <c r="D6" s="479" t="s">
        <v>16</v>
      </c>
      <c r="E6" s="479" t="s">
        <v>17</v>
      </c>
      <c r="F6" s="479" t="s">
        <v>51</v>
      </c>
      <c r="G6" s="479" t="s">
        <v>18</v>
      </c>
      <c r="H6" s="479" t="s">
        <v>13</v>
      </c>
      <c r="I6" s="479" t="s">
        <v>1</v>
      </c>
      <c r="J6" s="525" t="s">
        <v>55</v>
      </c>
      <c r="K6" s="530" t="s">
        <v>16</v>
      </c>
      <c r="L6" s="531" t="s">
        <v>17</v>
      </c>
      <c r="M6" s="530" t="s">
        <v>49</v>
      </c>
      <c r="N6" s="531" t="s">
        <v>18</v>
      </c>
      <c r="O6" s="530" t="s">
        <v>13</v>
      </c>
      <c r="P6" s="531" t="s">
        <v>1</v>
      </c>
      <c r="Q6" s="535" t="s">
        <v>5</v>
      </c>
      <c r="R6" s="6"/>
    </row>
    <row r="7" spans="2:23" ht="24.75" customHeight="1" thickBot="1" x14ac:dyDescent="0.45">
      <c r="B7" s="487" t="s">
        <v>6</v>
      </c>
      <c r="C7" s="655"/>
      <c r="D7" s="488" t="s">
        <v>8</v>
      </c>
      <c r="E7" s="488" t="s">
        <v>50</v>
      </c>
      <c r="F7" s="488" t="s">
        <v>50</v>
      </c>
      <c r="G7" s="488" t="s">
        <v>9</v>
      </c>
      <c r="H7" s="488" t="s">
        <v>9</v>
      </c>
      <c r="I7" s="488" t="s">
        <v>10</v>
      </c>
      <c r="J7" s="529" t="s">
        <v>9</v>
      </c>
      <c r="K7" s="492" t="s">
        <v>6</v>
      </c>
      <c r="L7" s="493" t="s">
        <v>50</v>
      </c>
      <c r="M7" s="492" t="s">
        <v>50</v>
      </c>
      <c r="N7" s="493" t="s">
        <v>9</v>
      </c>
      <c r="O7" s="492" t="s">
        <v>9</v>
      </c>
      <c r="P7" s="493" t="s">
        <v>10</v>
      </c>
      <c r="Q7" s="491" t="s">
        <v>11</v>
      </c>
      <c r="R7" s="6"/>
    </row>
    <row r="8" spans="2:23" ht="36" customHeight="1" x14ac:dyDescent="0.4">
      <c r="B8" s="288"/>
      <c r="C8" s="289"/>
      <c r="D8" s="290"/>
      <c r="E8" s="291"/>
      <c r="F8" s="291"/>
      <c r="G8" s="291"/>
      <c r="H8" s="291"/>
      <c r="I8" s="292"/>
      <c r="J8" s="294"/>
      <c r="K8" s="362"/>
      <c r="L8" s="363"/>
      <c r="M8" s="363"/>
      <c r="N8" s="363"/>
      <c r="O8" s="363"/>
      <c r="P8" s="293"/>
      <c r="Q8" s="294"/>
      <c r="R8" s="6"/>
    </row>
    <row r="9" spans="2:23" ht="36" customHeight="1" x14ac:dyDescent="0.4">
      <c r="B9" s="295"/>
      <c r="C9" s="296"/>
      <c r="D9" s="297"/>
      <c r="E9" s="298"/>
      <c r="F9" s="298"/>
      <c r="G9" s="298"/>
      <c r="H9" s="298"/>
      <c r="I9" s="299"/>
      <c r="J9" s="294"/>
      <c r="K9" s="364"/>
      <c r="L9" s="363"/>
      <c r="M9" s="363"/>
      <c r="N9" s="363"/>
      <c r="O9" s="363"/>
      <c r="P9" s="293"/>
      <c r="Q9" s="365"/>
      <c r="R9" s="6"/>
    </row>
    <row r="10" spans="2:23" ht="36" customHeight="1" x14ac:dyDescent="0.4">
      <c r="B10" s="295"/>
      <c r="C10" s="296"/>
      <c r="D10" s="297"/>
      <c r="E10" s="298"/>
      <c r="F10" s="298"/>
      <c r="G10" s="298"/>
      <c r="H10" s="298"/>
      <c r="I10" s="299"/>
      <c r="J10" s="294"/>
      <c r="K10" s="364"/>
      <c r="L10" s="363"/>
      <c r="M10" s="363"/>
      <c r="N10" s="363"/>
      <c r="O10" s="363"/>
      <c r="P10" s="293"/>
      <c r="Q10" s="365"/>
      <c r="R10" s="6"/>
    </row>
    <row r="11" spans="2:23" ht="36" customHeight="1" x14ac:dyDescent="0.4">
      <c r="B11" s="295"/>
      <c r="C11" s="296"/>
      <c r="D11" s="297"/>
      <c r="E11" s="298"/>
      <c r="F11" s="298"/>
      <c r="G11" s="298"/>
      <c r="H11" s="298"/>
      <c r="I11" s="299"/>
      <c r="J11" s="294"/>
      <c r="K11" s="366"/>
      <c r="L11" s="363"/>
      <c r="M11" s="363"/>
      <c r="N11" s="363"/>
      <c r="O11" s="363"/>
      <c r="P11" s="293"/>
      <c r="Q11" s="365"/>
      <c r="R11" s="6"/>
    </row>
    <row r="12" spans="2:23" ht="36" customHeight="1" x14ac:dyDescent="0.4">
      <c r="B12" s="301"/>
      <c r="C12" s="296"/>
      <c r="D12" s="297"/>
      <c r="E12" s="298"/>
      <c r="F12" s="298"/>
      <c r="G12" s="298"/>
      <c r="H12" s="298"/>
      <c r="I12" s="299"/>
      <c r="J12" s="294"/>
      <c r="K12" s="366"/>
      <c r="L12" s="363"/>
      <c r="M12" s="363"/>
      <c r="N12" s="363"/>
      <c r="O12" s="363"/>
      <c r="P12" s="293"/>
      <c r="Q12" s="365"/>
      <c r="R12" s="6"/>
    </row>
    <row r="13" spans="2:23" ht="36" customHeight="1" thickBot="1" x14ac:dyDescent="0.45">
      <c r="B13" s="302"/>
      <c r="C13" s="303"/>
      <c r="D13" s="304"/>
      <c r="E13" s="305"/>
      <c r="F13" s="305"/>
      <c r="G13" s="305"/>
      <c r="H13" s="305"/>
      <c r="I13" s="306"/>
      <c r="J13" s="308"/>
      <c r="K13" s="367"/>
      <c r="L13" s="368"/>
      <c r="M13" s="368"/>
      <c r="N13" s="368"/>
      <c r="O13" s="368"/>
      <c r="P13" s="369"/>
      <c r="Q13" s="308"/>
      <c r="R13" s="6"/>
    </row>
    <row r="14" spans="2:23" ht="33.75" customHeight="1" x14ac:dyDescent="0.4">
      <c r="B14" s="421"/>
      <c r="C14" s="460"/>
      <c r="D14" s="495"/>
      <c r="E14" s="421"/>
      <c r="F14" s="421"/>
      <c r="G14" s="135"/>
      <c r="H14" s="135"/>
      <c r="I14" s="496"/>
      <c r="J14" s="446" t="s">
        <v>70</v>
      </c>
      <c r="K14" s="370"/>
      <c r="L14" s="371"/>
      <c r="M14" s="371"/>
      <c r="N14" s="363"/>
      <c r="O14" s="363"/>
      <c r="P14" s="293"/>
      <c r="Q14" s="372"/>
      <c r="R14" s="6"/>
    </row>
    <row r="15" spans="2:23" ht="33.75" customHeight="1" x14ac:dyDescent="0.4">
      <c r="B15" s="421"/>
      <c r="C15" s="460"/>
      <c r="D15" s="495"/>
      <c r="E15" s="421"/>
      <c r="F15" s="421"/>
      <c r="G15" s="135"/>
      <c r="H15" s="135"/>
      <c r="I15" s="496"/>
      <c r="J15" s="498" t="s">
        <v>66</v>
      </c>
      <c r="K15" s="373" t="s">
        <v>14</v>
      </c>
      <c r="L15" s="374" t="s">
        <v>14</v>
      </c>
      <c r="M15" s="374" t="s">
        <v>14</v>
      </c>
      <c r="N15" s="215"/>
      <c r="O15" s="215"/>
      <c r="P15" s="216"/>
      <c r="Q15" s="375" t="s">
        <v>14</v>
      </c>
      <c r="R15" s="6"/>
    </row>
    <row r="16" spans="2:23" ht="33.75" customHeight="1" x14ac:dyDescent="0.4">
      <c r="B16" s="421"/>
      <c r="C16" s="421"/>
      <c r="D16" s="135"/>
      <c r="E16" s="135"/>
      <c r="F16" s="92" t="s">
        <v>39</v>
      </c>
      <c r="G16" s="423"/>
      <c r="H16" s="135"/>
      <c r="I16" s="135"/>
      <c r="J16" s="499" t="s">
        <v>67</v>
      </c>
      <c r="K16" s="373" t="s">
        <v>14</v>
      </c>
      <c r="L16" s="374" t="s">
        <v>14</v>
      </c>
      <c r="M16" s="374" t="s">
        <v>14</v>
      </c>
      <c r="N16" s="217"/>
      <c r="O16" s="217"/>
      <c r="P16" s="376"/>
      <c r="Q16" s="378" t="s">
        <v>14</v>
      </c>
      <c r="R16" s="6"/>
    </row>
    <row r="17" spans="2:22" ht="33.75" customHeight="1" x14ac:dyDescent="0.4">
      <c r="B17" s="421"/>
      <c r="C17" s="501"/>
      <c r="D17" s="92"/>
      <c r="E17" s="135"/>
      <c r="F17" s="92" t="s">
        <v>40</v>
      </c>
      <c r="G17" s="423"/>
      <c r="H17" s="135"/>
      <c r="I17" s="135"/>
      <c r="J17" s="502" t="s">
        <v>68</v>
      </c>
      <c r="K17" s="373" t="s">
        <v>14</v>
      </c>
      <c r="L17" s="374" t="s">
        <v>14</v>
      </c>
      <c r="M17" s="374" t="s">
        <v>14</v>
      </c>
      <c r="N17" s="215"/>
      <c r="O17" s="215"/>
      <c r="P17" s="216"/>
      <c r="Q17" s="375" t="s">
        <v>14</v>
      </c>
      <c r="R17" s="6"/>
    </row>
    <row r="18" spans="2:22" ht="33.75" customHeight="1" thickBot="1" x14ac:dyDescent="0.45">
      <c r="B18" s="421"/>
      <c r="C18" s="460"/>
      <c r="D18" s="503"/>
      <c r="E18" s="134"/>
      <c r="F18" s="134"/>
      <c r="G18" s="135"/>
      <c r="H18" s="135"/>
      <c r="I18" s="421"/>
      <c r="J18" s="504" t="s">
        <v>69</v>
      </c>
      <c r="K18" s="379" t="s">
        <v>14</v>
      </c>
      <c r="L18" s="380" t="s">
        <v>14</v>
      </c>
      <c r="M18" s="380" t="s">
        <v>14</v>
      </c>
      <c r="N18" s="221"/>
      <c r="O18" s="221"/>
      <c r="P18" s="221"/>
      <c r="Q18" s="381" t="s">
        <v>14</v>
      </c>
      <c r="R18" s="6"/>
    </row>
    <row r="19" spans="2:22" ht="13.95" customHeight="1" thickBot="1" x14ac:dyDescent="0.45">
      <c r="B19" s="454"/>
      <c r="C19" s="421"/>
      <c r="D19" s="503"/>
      <c r="E19" s="421"/>
      <c r="F19" s="421"/>
      <c r="G19" s="421"/>
      <c r="H19" s="421"/>
      <c r="I19" s="421"/>
      <c r="J19" s="460"/>
      <c r="K19" s="439"/>
      <c r="L19" s="439"/>
      <c r="M19" s="439"/>
      <c r="N19" s="439"/>
      <c r="O19" s="439"/>
      <c r="P19" s="439"/>
      <c r="Q19" s="439"/>
      <c r="R19" s="18"/>
      <c r="S19" s="18"/>
      <c r="T19" s="28"/>
      <c r="U19" s="18"/>
      <c r="V19" s="6"/>
    </row>
    <row r="20" spans="2:22" ht="28.5" customHeight="1" thickBot="1" x14ac:dyDescent="0.45">
      <c r="B20" s="505" t="s">
        <v>41</v>
      </c>
      <c r="C20" s="506"/>
      <c r="D20" s="507"/>
      <c r="E20" s="508"/>
      <c r="F20" s="509" t="s">
        <v>58</v>
      </c>
      <c r="G20" s="135"/>
      <c r="H20" s="445"/>
      <c r="I20" s="445"/>
      <c r="J20" s="510"/>
      <c r="K20" s="511"/>
      <c r="L20" s="512"/>
      <c r="M20" s="606"/>
      <c r="N20" s="441" t="s">
        <v>56</v>
      </c>
      <c r="O20" s="606"/>
      <c r="P20" s="607" t="s">
        <v>57</v>
      </c>
      <c r="Q20" s="382"/>
      <c r="R20" s="596"/>
      <c r="S20" s="272"/>
      <c r="V20" s="6"/>
    </row>
    <row r="21" spans="2:22" ht="13.5" customHeight="1" thickBot="1" x14ac:dyDescent="0.55000000000000004">
      <c r="B21" s="449"/>
      <c r="C21" s="421"/>
      <c r="D21" s="421"/>
      <c r="E21" s="421"/>
      <c r="F21" s="421"/>
      <c r="G21" s="421"/>
      <c r="H21" s="462"/>
      <c r="I21" s="463"/>
      <c r="J21" s="439"/>
      <c r="K21" s="47"/>
      <c r="L21" s="465"/>
      <c r="M21" s="465"/>
      <c r="N21" s="440"/>
      <c r="O21" s="90"/>
      <c r="P21" s="90"/>
      <c r="Q21" s="421"/>
      <c r="R21" s="6"/>
      <c r="S21" s="6"/>
      <c r="T21" s="74"/>
      <c r="U21" s="6"/>
      <c r="V21" s="6"/>
    </row>
    <row r="22" spans="2:22" ht="27.75" customHeight="1" thickBot="1" x14ac:dyDescent="0.45">
      <c r="B22" s="513" t="s">
        <v>32</v>
      </c>
      <c r="C22" s="514"/>
      <c r="D22" s="515"/>
      <c r="E22" s="516" t="s">
        <v>26</v>
      </c>
      <c r="F22" s="474"/>
      <c r="G22" s="474"/>
      <c r="H22" s="474"/>
      <c r="I22" s="474"/>
      <c r="J22" s="475"/>
      <c r="K22" s="659" t="s">
        <v>53</v>
      </c>
      <c r="L22" s="660"/>
      <c r="M22" s="660"/>
      <c r="N22" s="660"/>
      <c r="O22" s="660"/>
      <c r="P22" s="660"/>
      <c r="Q22" s="661"/>
      <c r="R22" s="126"/>
      <c r="S22" s="126"/>
      <c r="T22" s="597"/>
      <c r="U22" s="18"/>
      <c r="V22" s="6"/>
    </row>
    <row r="23" spans="2:22" ht="24.75" customHeight="1" x14ac:dyDescent="0.4">
      <c r="B23" s="523" t="s">
        <v>20</v>
      </c>
      <c r="C23" s="652" t="s">
        <v>7</v>
      </c>
      <c r="D23" s="524" t="s">
        <v>16</v>
      </c>
      <c r="E23" s="479" t="s">
        <v>17</v>
      </c>
      <c r="F23" s="479" t="s">
        <v>51</v>
      </c>
      <c r="G23" s="479" t="s">
        <v>18</v>
      </c>
      <c r="H23" s="479" t="s">
        <v>13</v>
      </c>
      <c r="I23" s="484" t="s">
        <v>1</v>
      </c>
      <c r="J23" s="525" t="s">
        <v>55</v>
      </c>
      <c r="K23" s="483" t="s">
        <v>16</v>
      </c>
      <c r="L23" s="484" t="s">
        <v>17</v>
      </c>
      <c r="M23" s="483" t="s">
        <v>51</v>
      </c>
      <c r="N23" s="484" t="s">
        <v>18</v>
      </c>
      <c r="O23" s="483" t="s">
        <v>13</v>
      </c>
      <c r="P23" s="484" t="s">
        <v>1</v>
      </c>
      <c r="Q23" s="482" t="s">
        <v>5</v>
      </c>
      <c r="R23" s="6"/>
    </row>
    <row r="24" spans="2:22" ht="24.75" customHeight="1" thickBot="1" x14ac:dyDescent="0.45">
      <c r="B24" s="527" t="s">
        <v>6</v>
      </c>
      <c r="C24" s="653"/>
      <c r="D24" s="528" t="s">
        <v>8</v>
      </c>
      <c r="E24" s="488" t="s">
        <v>50</v>
      </c>
      <c r="F24" s="488" t="s">
        <v>50</v>
      </c>
      <c r="G24" s="488" t="s">
        <v>9</v>
      </c>
      <c r="H24" s="488" t="s">
        <v>9</v>
      </c>
      <c r="I24" s="493" t="s">
        <v>10</v>
      </c>
      <c r="J24" s="529" t="s">
        <v>9</v>
      </c>
      <c r="K24" s="530" t="s">
        <v>6</v>
      </c>
      <c r="L24" s="493" t="s">
        <v>50</v>
      </c>
      <c r="M24" s="492" t="s">
        <v>50</v>
      </c>
      <c r="N24" s="531" t="s">
        <v>9</v>
      </c>
      <c r="O24" s="530" t="s">
        <v>9</v>
      </c>
      <c r="P24" s="531" t="s">
        <v>10</v>
      </c>
      <c r="Q24" s="535" t="s">
        <v>11</v>
      </c>
      <c r="R24" s="6"/>
    </row>
    <row r="25" spans="2:22" ht="36" customHeight="1" x14ac:dyDescent="0.4">
      <c r="B25" s="428"/>
      <c r="C25" s="536" t="s">
        <v>23</v>
      </c>
      <c r="D25" s="429"/>
      <c r="E25" s="537" t="s">
        <v>14</v>
      </c>
      <c r="F25" s="537" t="s">
        <v>14</v>
      </c>
      <c r="G25" s="537" t="s">
        <v>14</v>
      </c>
      <c r="H25" s="537" t="s">
        <v>14</v>
      </c>
      <c r="I25" s="537" t="s">
        <v>14</v>
      </c>
      <c r="J25" s="539" t="s">
        <v>25</v>
      </c>
      <c r="K25" s="385"/>
      <c r="L25" s="386"/>
      <c r="M25" s="386"/>
      <c r="N25" s="387"/>
      <c r="O25" s="387"/>
      <c r="P25" s="388"/>
      <c r="Q25" s="389"/>
      <c r="R25" s="6"/>
    </row>
    <row r="26" spans="2:22" ht="36" customHeight="1" x14ac:dyDescent="0.4">
      <c r="B26" s="383"/>
      <c r="C26" s="540" t="s">
        <v>24</v>
      </c>
      <c r="D26" s="384"/>
      <c r="E26" s="371" t="s">
        <v>14</v>
      </c>
      <c r="F26" s="371" t="s">
        <v>14</v>
      </c>
      <c r="G26" s="541"/>
      <c r="H26" s="541"/>
      <c r="I26" s="541"/>
      <c r="J26" s="543"/>
      <c r="K26" s="425"/>
      <c r="L26" s="391" t="s">
        <v>14</v>
      </c>
      <c r="M26" s="392" t="s">
        <v>14</v>
      </c>
      <c r="N26" s="426"/>
      <c r="O26" s="426"/>
      <c r="P26" s="427"/>
      <c r="Q26" s="294"/>
      <c r="R26" s="6"/>
    </row>
    <row r="27" spans="2:22" ht="36" customHeight="1" x14ac:dyDescent="0.4">
      <c r="B27" s="295"/>
      <c r="C27" s="540"/>
      <c r="D27" s="544"/>
      <c r="E27" s="371" t="s">
        <v>14</v>
      </c>
      <c r="F27" s="371" t="s">
        <v>14</v>
      </c>
      <c r="G27" s="199"/>
      <c r="H27" s="199"/>
      <c r="I27" s="413"/>
      <c r="J27" s="294"/>
      <c r="K27" s="390"/>
      <c r="L27" s="391" t="s">
        <v>14</v>
      </c>
      <c r="M27" s="392" t="s">
        <v>14</v>
      </c>
      <c r="N27" s="393"/>
      <c r="O27" s="393"/>
      <c r="P27" s="300"/>
      <c r="Q27" s="365"/>
      <c r="R27" s="6"/>
    </row>
    <row r="28" spans="2:22" ht="33.75" customHeight="1" x14ac:dyDescent="0.4">
      <c r="B28" s="301"/>
      <c r="C28" s="546" t="s">
        <v>22</v>
      </c>
      <c r="D28" s="544"/>
      <c r="E28" s="541" t="s">
        <v>14</v>
      </c>
      <c r="F28" s="541" t="s">
        <v>14</v>
      </c>
      <c r="G28" s="413"/>
      <c r="H28" s="413"/>
      <c r="I28" s="300"/>
      <c r="J28" s="365"/>
      <c r="K28" s="394"/>
      <c r="L28" s="391" t="s">
        <v>14</v>
      </c>
      <c r="M28" s="392" t="s">
        <v>14</v>
      </c>
      <c r="N28" s="300"/>
      <c r="O28" s="300"/>
      <c r="P28" s="300"/>
      <c r="Q28" s="365"/>
      <c r="R28" s="6"/>
    </row>
    <row r="29" spans="2:22" ht="33.75" customHeight="1" thickBot="1" x14ac:dyDescent="0.45">
      <c r="B29" s="302"/>
      <c r="C29" s="548" t="s">
        <v>15</v>
      </c>
      <c r="D29" s="549"/>
      <c r="E29" s="550" t="s">
        <v>14</v>
      </c>
      <c r="F29" s="550" t="s">
        <v>14</v>
      </c>
      <c r="G29" s="416"/>
      <c r="H29" s="416"/>
      <c r="I29" s="369"/>
      <c r="J29" s="432"/>
      <c r="K29" s="394"/>
      <c r="L29" s="391" t="s">
        <v>14</v>
      </c>
      <c r="M29" s="392" t="s">
        <v>14</v>
      </c>
      <c r="N29" s="300"/>
      <c r="O29" s="300"/>
      <c r="P29" s="300"/>
      <c r="Q29" s="365"/>
      <c r="R29" s="6"/>
    </row>
    <row r="30" spans="2:22" ht="33.75" customHeight="1" x14ac:dyDescent="0.4">
      <c r="B30" s="552"/>
      <c r="C30" s="553"/>
      <c r="D30" s="112"/>
      <c r="E30" s="554"/>
      <c r="F30" s="554"/>
      <c r="G30" s="555"/>
      <c r="H30" s="555"/>
      <c r="I30" s="555"/>
      <c r="J30" s="446" t="s">
        <v>71</v>
      </c>
      <c r="K30" s="398"/>
      <c r="L30" s="399"/>
      <c r="M30" s="399"/>
      <c r="N30" s="400"/>
      <c r="O30" s="400"/>
      <c r="P30" s="401"/>
      <c r="Q30" s="402"/>
      <c r="R30" s="6"/>
    </row>
    <row r="31" spans="2:22" ht="33.75" customHeight="1" x14ac:dyDescent="0.4">
      <c r="B31" s="505"/>
      <c r="C31" s="506"/>
      <c r="D31" s="506"/>
      <c r="E31" s="506"/>
      <c r="F31" s="506"/>
      <c r="G31" s="135"/>
      <c r="H31" s="135"/>
      <c r="I31" s="135"/>
      <c r="J31" s="504" t="s">
        <v>72</v>
      </c>
      <c r="K31" s="373" t="s">
        <v>14</v>
      </c>
      <c r="L31" s="392" t="s">
        <v>14</v>
      </c>
      <c r="M31" s="392" t="s">
        <v>14</v>
      </c>
      <c r="N31" s="403"/>
      <c r="O31" s="403"/>
      <c r="P31" s="403"/>
      <c r="Q31" s="378" t="s">
        <v>14</v>
      </c>
      <c r="R31" s="6"/>
    </row>
    <row r="32" spans="2:22" ht="33.75" customHeight="1" thickBot="1" x14ac:dyDescent="0.45">
      <c r="B32" s="421"/>
      <c r="C32" s="506"/>
      <c r="D32" s="506"/>
      <c r="E32" s="506"/>
      <c r="F32" s="506"/>
      <c r="G32" s="556" t="s">
        <v>59</v>
      </c>
      <c r="H32" s="557"/>
      <c r="I32" s="135"/>
      <c r="J32" s="558"/>
      <c r="K32" s="379" t="s">
        <v>14</v>
      </c>
      <c r="L32" s="380" t="s">
        <v>14</v>
      </c>
      <c r="M32" s="397" t="s">
        <v>14</v>
      </c>
      <c r="N32" s="404"/>
      <c r="O32" s="404"/>
      <c r="P32" s="405"/>
      <c r="Q32" s="381" t="s">
        <v>14</v>
      </c>
      <c r="R32" s="6"/>
    </row>
    <row r="33" spans="2:22" ht="25.5" customHeight="1" thickBot="1" x14ac:dyDescent="0.45">
      <c r="B33" s="135"/>
      <c r="C33" s="506"/>
      <c r="D33" s="421"/>
      <c r="E33" s="506"/>
      <c r="F33" s="506"/>
      <c r="G33" s="135"/>
      <c r="H33" s="135"/>
      <c r="I33" s="135"/>
      <c r="J33" s="559"/>
      <c r="K33" s="560"/>
      <c r="L33" s="561"/>
      <c r="M33" s="561"/>
      <c r="N33" s="562" t="s">
        <v>63</v>
      </c>
      <c r="O33" s="124" t="s">
        <v>64</v>
      </c>
      <c r="P33" s="124" t="s">
        <v>65</v>
      </c>
      <c r="Q33" s="440"/>
      <c r="R33" s="28"/>
      <c r="S33" s="28"/>
      <c r="T33" s="28"/>
      <c r="U33" s="27"/>
      <c r="V33" s="6"/>
    </row>
    <row r="34" spans="2:22" ht="42" customHeight="1" thickBot="1" x14ac:dyDescent="0.45">
      <c r="B34" s="505" t="s">
        <v>42</v>
      </c>
      <c r="C34" s="421"/>
      <c r="D34" s="507"/>
      <c r="E34" s="563"/>
      <c r="F34" s="421"/>
      <c r="G34" s="421"/>
      <c r="H34" s="564"/>
      <c r="I34" s="565" t="s">
        <v>60</v>
      </c>
      <c r="J34" s="568"/>
      <c r="K34" s="658" t="s">
        <v>37</v>
      </c>
      <c r="L34" s="658"/>
      <c r="M34" s="658"/>
      <c r="N34" s="406"/>
      <c r="O34" s="406"/>
      <c r="P34" s="406"/>
      <c r="Q34" s="421"/>
      <c r="R34" s="6"/>
      <c r="S34" s="6"/>
      <c r="T34" s="74"/>
      <c r="U34" s="6"/>
      <c r="V34" s="6"/>
    </row>
    <row r="35" spans="2:22" ht="13.5" customHeight="1" thickBot="1" x14ac:dyDescent="0.55000000000000004">
      <c r="B35" s="449"/>
      <c r="C35" s="421"/>
      <c r="D35" s="421"/>
      <c r="E35" s="421"/>
      <c r="F35" s="421"/>
      <c r="G35" s="421"/>
      <c r="H35" s="569"/>
      <c r="I35" s="463"/>
      <c r="J35" s="439"/>
      <c r="K35" s="47"/>
      <c r="L35" s="465"/>
      <c r="M35" s="465"/>
      <c r="N35" s="440"/>
      <c r="O35" s="32"/>
      <c r="P35" s="32"/>
      <c r="Q35" s="421"/>
      <c r="R35" s="6"/>
      <c r="S35" s="6"/>
      <c r="T35" s="74"/>
      <c r="U35" s="6"/>
      <c r="V35" s="6"/>
    </row>
    <row r="36" spans="2:22" ht="27" customHeight="1" thickBot="1" x14ac:dyDescent="0.45">
      <c r="B36" s="570" t="s">
        <v>35</v>
      </c>
      <c r="C36" s="571"/>
      <c r="D36" s="572"/>
      <c r="E36" s="573" t="s">
        <v>26</v>
      </c>
      <c r="F36" s="573"/>
      <c r="G36" s="573"/>
      <c r="H36" s="573"/>
      <c r="I36" s="573"/>
      <c r="J36" s="520"/>
      <c r="K36" s="605" t="s">
        <v>53</v>
      </c>
      <c r="L36" s="575"/>
      <c r="M36" s="575"/>
      <c r="N36" s="573"/>
      <c r="O36" s="573"/>
      <c r="P36" s="573"/>
      <c r="Q36" s="574"/>
      <c r="R36" s="126"/>
      <c r="S36" s="126"/>
      <c r="T36" s="597"/>
      <c r="U36" s="18"/>
      <c r="V36" s="6"/>
    </row>
    <row r="37" spans="2:22" ht="24.75" customHeight="1" x14ac:dyDescent="0.4">
      <c r="B37" s="523" t="s">
        <v>20</v>
      </c>
      <c r="C37" s="652" t="s">
        <v>7</v>
      </c>
      <c r="D37" s="576" t="s">
        <v>16</v>
      </c>
      <c r="E37" s="531" t="s">
        <v>17</v>
      </c>
      <c r="F37" s="530" t="s">
        <v>51</v>
      </c>
      <c r="G37" s="531" t="s">
        <v>18</v>
      </c>
      <c r="H37" s="530" t="s">
        <v>13</v>
      </c>
      <c r="I37" s="531" t="s">
        <v>1</v>
      </c>
      <c r="J37" s="525" t="s">
        <v>55</v>
      </c>
      <c r="K37" s="576" t="s">
        <v>16</v>
      </c>
      <c r="L37" s="531" t="s">
        <v>17</v>
      </c>
      <c r="M37" s="530" t="s">
        <v>51</v>
      </c>
      <c r="N37" s="531" t="s">
        <v>18</v>
      </c>
      <c r="O37" s="530" t="s">
        <v>13</v>
      </c>
      <c r="P37" s="531" t="s">
        <v>1</v>
      </c>
      <c r="Q37" s="535" t="s">
        <v>5</v>
      </c>
      <c r="R37" s="6"/>
    </row>
    <row r="38" spans="2:22" ht="24.75" customHeight="1" thickBot="1" x14ac:dyDescent="0.45">
      <c r="B38" s="527" t="s">
        <v>6</v>
      </c>
      <c r="C38" s="653"/>
      <c r="D38" s="528" t="s">
        <v>8</v>
      </c>
      <c r="E38" s="488" t="s">
        <v>50</v>
      </c>
      <c r="F38" s="492" t="s">
        <v>50</v>
      </c>
      <c r="G38" s="493" t="s">
        <v>9</v>
      </c>
      <c r="H38" s="492" t="s">
        <v>9</v>
      </c>
      <c r="I38" s="493" t="s">
        <v>10</v>
      </c>
      <c r="J38" s="529" t="s">
        <v>9</v>
      </c>
      <c r="K38" s="576" t="s">
        <v>6</v>
      </c>
      <c r="L38" s="493" t="s">
        <v>50</v>
      </c>
      <c r="M38" s="492" t="s">
        <v>50</v>
      </c>
      <c r="N38" s="531" t="s">
        <v>9</v>
      </c>
      <c r="O38" s="530" t="s">
        <v>9</v>
      </c>
      <c r="P38" s="531" t="s">
        <v>10</v>
      </c>
      <c r="Q38" s="535" t="s">
        <v>11</v>
      </c>
      <c r="R38" s="6"/>
    </row>
    <row r="39" spans="2:22" ht="36.75" customHeight="1" x14ac:dyDescent="0.4">
      <c r="B39" s="578">
        <f>SUM(B25:B29)</f>
        <v>0</v>
      </c>
      <c r="C39" s="540" t="s">
        <v>34</v>
      </c>
      <c r="D39" s="579" t="e">
        <f>K30/B39*1000</f>
        <v>#DIV/0!</v>
      </c>
      <c r="E39" s="541" t="str">
        <f>E25</f>
        <v>-</v>
      </c>
      <c r="F39" s="537" t="s">
        <v>14</v>
      </c>
      <c r="G39" s="541" t="str">
        <f t="shared" ref="G39:I39" si="0">G25</f>
        <v>-</v>
      </c>
      <c r="H39" s="541" t="str">
        <f t="shared" si="0"/>
        <v>-</v>
      </c>
      <c r="I39" s="541" t="str">
        <f t="shared" si="0"/>
        <v>-</v>
      </c>
      <c r="J39" s="539"/>
      <c r="K39" s="409"/>
      <c r="L39" s="386"/>
      <c r="M39" s="386"/>
      <c r="N39" s="386"/>
      <c r="O39" s="386"/>
      <c r="P39" s="410"/>
      <c r="Q39" s="389"/>
      <c r="R39" s="6"/>
    </row>
    <row r="40" spans="2:22" s="4" customFormat="1" ht="36.75" customHeight="1" x14ac:dyDescent="0.4">
      <c r="B40" s="578">
        <f>MIN(N34:P34)*-1</f>
        <v>0</v>
      </c>
      <c r="C40" s="540" t="s">
        <v>77</v>
      </c>
      <c r="D40" s="580"/>
      <c r="E40" s="541" t="s">
        <v>14</v>
      </c>
      <c r="F40" s="541" t="s">
        <v>14</v>
      </c>
      <c r="G40" s="581"/>
      <c r="H40" s="581"/>
      <c r="I40" s="582"/>
      <c r="J40" s="294"/>
      <c r="K40" s="411"/>
      <c r="L40" s="412" t="s">
        <v>14</v>
      </c>
      <c r="M40" s="392" t="s">
        <v>14</v>
      </c>
      <c r="N40" s="199"/>
      <c r="O40" s="199"/>
      <c r="P40" s="413"/>
      <c r="Q40" s="414"/>
      <c r="R40" s="18"/>
    </row>
    <row r="41" spans="2:22" s="4" customFormat="1" ht="36.75" customHeight="1" x14ac:dyDescent="0.4">
      <c r="B41" s="578"/>
      <c r="C41" s="584" t="s">
        <v>36</v>
      </c>
      <c r="D41" s="580"/>
      <c r="E41" s="585" t="s">
        <v>14</v>
      </c>
      <c r="F41" s="585" t="s">
        <v>14</v>
      </c>
      <c r="G41" s="581"/>
      <c r="H41" s="581"/>
      <c r="I41" s="300"/>
      <c r="J41" s="365"/>
      <c r="K41" s="411"/>
      <c r="L41" s="412" t="s">
        <v>14</v>
      </c>
      <c r="M41" s="392" t="s">
        <v>14</v>
      </c>
      <c r="N41" s="199"/>
      <c r="O41" s="199"/>
      <c r="P41" s="413"/>
      <c r="Q41" s="414"/>
      <c r="R41" s="18"/>
    </row>
    <row r="42" spans="2:22" s="4" customFormat="1" ht="36.75" customHeight="1" x14ac:dyDescent="0.4">
      <c r="B42" s="578"/>
      <c r="C42" s="584" t="s">
        <v>78</v>
      </c>
      <c r="D42" s="580"/>
      <c r="E42" s="585" t="s">
        <v>25</v>
      </c>
      <c r="F42" s="585" t="s">
        <v>25</v>
      </c>
      <c r="G42" s="581"/>
      <c r="H42" s="581"/>
      <c r="I42" s="586"/>
      <c r="J42" s="407"/>
      <c r="K42" s="411"/>
      <c r="L42" s="412" t="s">
        <v>14</v>
      </c>
      <c r="M42" s="392" t="s">
        <v>14</v>
      </c>
      <c r="N42" s="199"/>
      <c r="O42" s="199"/>
      <c r="P42" s="413"/>
      <c r="Q42" s="414"/>
      <c r="R42" s="18"/>
    </row>
    <row r="43" spans="2:22" s="4" customFormat="1" ht="36.75" customHeight="1" thickBot="1" x14ac:dyDescent="0.45">
      <c r="B43" s="587"/>
      <c r="C43" s="588"/>
      <c r="D43" s="589"/>
      <c r="E43" s="590" t="s">
        <v>25</v>
      </c>
      <c r="F43" s="590" t="s">
        <v>25</v>
      </c>
      <c r="G43" s="416"/>
      <c r="H43" s="608"/>
      <c r="I43" s="591"/>
      <c r="J43" s="609"/>
      <c r="K43" s="415"/>
      <c r="L43" s="438" t="s">
        <v>14</v>
      </c>
      <c r="M43" s="397" t="s">
        <v>14</v>
      </c>
      <c r="N43" s="207"/>
      <c r="O43" s="207"/>
      <c r="P43" s="416"/>
      <c r="Q43" s="417"/>
      <c r="R43" s="18"/>
    </row>
    <row r="44" spans="2:22" ht="33.75" customHeight="1" x14ac:dyDescent="0.4">
      <c r="B44" s="454" t="s">
        <v>12</v>
      </c>
      <c r="C44" s="421"/>
      <c r="D44" s="92" t="s">
        <v>47</v>
      </c>
      <c r="E44" s="424"/>
      <c r="F44" s="135"/>
      <c r="G44" s="135"/>
      <c r="H44" s="92"/>
      <c r="I44" s="137"/>
      <c r="J44" s="446" t="s">
        <v>73</v>
      </c>
      <c r="K44" s="398"/>
      <c r="L44" s="418"/>
      <c r="M44" s="419"/>
      <c r="N44" s="400"/>
      <c r="O44" s="400"/>
      <c r="P44" s="401"/>
      <c r="Q44" s="372"/>
      <c r="R44" s="6"/>
    </row>
    <row r="45" spans="2:22" ht="33.75" customHeight="1" thickBot="1" x14ac:dyDescent="0.45">
      <c r="B45" s="593"/>
      <c r="C45" s="421"/>
      <c r="D45" s="92" t="s">
        <v>48</v>
      </c>
      <c r="E45" s="422"/>
      <c r="F45" s="135"/>
      <c r="G45" s="136"/>
      <c r="H45" s="92"/>
      <c r="I45" s="137"/>
      <c r="J45" s="595" t="s">
        <v>74</v>
      </c>
      <c r="K45" s="379" t="s">
        <v>14</v>
      </c>
      <c r="L45" s="397" t="s">
        <v>14</v>
      </c>
      <c r="M45" s="397" t="s">
        <v>14</v>
      </c>
      <c r="N45" s="420"/>
      <c r="O45" s="420"/>
      <c r="P45" s="420"/>
      <c r="Q45" s="381" t="s">
        <v>14</v>
      </c>
      <c r="R45" s="6"/>
    </row>
    <row r="46" spans="2:22" ht="8.4" customHeight="1" x14ac:dyDescent="0.4">
      <c r="B46" s="421"/>
      <c r="C46" s="421"/>
      <c r="D46" s="421"/>
      <c r="E46" s="421"/>
      <c r="F46" s="421"/>
      <c r="G46" s="421"/>
      <c r="H46" s="421"/>
      <c r="I46" s="439"/>
      <c r="J46" s="135"/>
      <c r="K46" s="421"/>
      <c r="L46" s="421"/>
      <c r="M46" s="421"/>
      <c r="N46" s="421"/>
      <c r="O46" s="421"/>
      <c r="P46" s="421"/>
      <c r="Q46" s="421"/>
      <c r="R46" s="421"/>
      <c r="S46" s="421"/>
      <c r="T46" s="421"/>
      <c r="U46" s="6"/>
      <c r="V46" s="6"/>
    </row>
    <row r="47" spans="2:22" x14ac:dyDescent="0.4">
      <c r="B47" s="421"/>
      <c r="C47" s="421"/>
      <c r="D47" s="421"/>
      <c r="E47" s="421"/>
      <c r="F47" s="421"/>
      <c r="G47" s="421"/>
      <c r="H47" s="421"/>
      <c r="I47" s="135"/>
      <c r="J47" s="421"/>
      <c r="K47" s="421"/>
      <c r="L47" s="421"/>
      <c r="M47" s="421"/>
      <c r="N47" s="421"/>
      <c r="O47" s="421"/>
      <c r="P47" s="421"/>
      <c r="Q47" s="421"/>
      <c r="R47" s="6"/>
      <c r="S47" s="6"/>
      <c r="T47" s="6"/>
      <c r="U47" s="6"/>
      <c r="V47" s="6"/>
    </row>
    <row r="48" spans="2:22" x14ac:dyDescent="0.4">
      <c r="B48" s="421"/>
      <c r="C48" s="421"/>
      <c r="D48" s="421"/>
      <c r="E48" s="421"/>
      <c r="F48" s="421"/>
      <c r="G48" s="421"/>
      <c r="H48" s="421"/>
      <c r="I48" s="421"/>
      <c r="J48" s="421"/>
      <c r="K48" s="421"/>
      <c r="L48" s="421"/>
      <c r="M48" s="421"/>
      <c r="N48" s="421"/>
      <c r="O48" s="421"/>
      <c r="P48" s="421"/>
      <c r="Q48" s="421"/>
      <c r="R48" s="6"/>
      <c r="S48" s="6"/>
      <c r="T48" s="6"/>
      <c r="U48" s="6"/>
      <c r="V48" s="6"/>
    </row>
    <row r="49" spans="2:22" ht="23.4" thickBot="1" x14ac:dyDescent="0.45">
      <c r="B49" s="421"/>
      <c r="C49" s="421"/>
      <c r="D49" s="421"/>
      <c r="E49" s="421"/>
      <c r="F49" s="421"/>
      <c r="G49" s="421"/>
      <c r="H49" s="421"/>
      <c r="I49" s="610"/>
      <c r="J49" s="421"/>
      <c r="K49" s="421"/>
      <c r="L49" s="421"/>
      <c r="M49" s="421"/>
      <c r="N49" s="421"/>
      <c r="O49" s="421"/>
      <c r="P49" s="421"/>
      <c r="Q49" s="421"/>
      <c r="R49" s="6"/>
      <c r="S49" s="6"/>
      <c r="T49" s="6"/>
      <c r="U49" s="6"/>
      <c r="V49" s="6"/>
    </row>
    <row r="50" spans="2:22" x14ac:dyDescent="0.4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  <row r="51" spans="2:22" x14ac:dyDescent="0.4">
      <c r="B51" s="6"/>
      <c r="C51" s="6"/>
      <c r="D51" s="6"/>
      <c r="E51" s="6"/>
      <c r="F51" s="6"/>
      <c r="G51" s="18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</row>
    <row r="52" spans="2:22" x14ac:dyDescent="0.4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</row>
    <row r="53" spans="2:22" x14ac:dyDescent="0.4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</row>
  </sheetData>
  <mergeCells count="5">
    <mergeCell ref="C6:C7"/>
    <mergeCell ref="C23:C24"/>
    <mergeCell ref="K34:M34"/>
    <mergeCell ref="C37:C38"/>
    <mergeCell ref="K22:Q22"/>
  </mergeCells>
  <printOptions gridLinesSet="0"/>
  <pageMargins left="0.25" right="0.25" top="0.75" bottom="0.75" header="0.3" footer="0.3"/>
  <pageSetup paperSize="9" scale="38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Beispiel aNDFom (Grobf.)</vt:lpstr>
      <vt:lpstr>leer aNDFom (Grobf.) m. Formel </vt:lpstr>
      <vt:lpstr>leer aNDFom (Grobf.)  weiß</vt:lpstr>
      <vt:lpstr>leer aNDFom (Grobf.) o. Minst.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Brandl, Jennifer (LfL)</dc:creator>
  <cp:lastModifiedBy>Brandl, Jennifer (LfL)</cp:lastModifiedBy>
  <cp:lastPrinted>2019-05-09T13:24:29Z</cp:lastPrinted>
  <dcterms:created xsi:type="dcterms:W3CDTF">2000-12-14T18:41:28Z</dcterms:created>
  <dcterms:modified xsi:type="dcterms:W3CDTF">2021-05-27T10:44:00Z</dcterms:modified>
</cp:coreProperties>
</file>