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heckCompatibility="1"/>
  <mc:AlternateContent xmlns:mc="http://schemas.openxmlformats.org/markup-compatibility/2006">
    <mc:Choice Requires="x15">
      <x15ac:absPath xmlns:x15ac="http://schemas.microsoft.com/office/spreadsheetml/2010/11/ac" url="Y:\LfL\OrgEinheiten\ITE\TESchuster\Futtermittel\Futterwerttabellen\Rindermast\2022\"/>
    </mc:Choice>
  </mc:AlternateContent>
  <xr:revisionPtr revIDLastSave="0" documentId="13_ncr:1_{D3A0BFEF-5F3D-440A-9562-2B9BDF650E27}" xr6:coauthVersionLast="47" xr6:coauthVersionMax="47" xr10:uidLastSave="{00000000-0000-0000-0000-000000000000}"/>
  <bookViews>
    <workbookView xWindow="-120" yWindow="-120" windowWidth="20730" windowHeight="11160" tabRatio="730" firstSheet="1" activeTab="1" xr2:uid="{00000000-000D-0000-FFFF-FFFF00000000}"/>
  </bookViews>
  <sheets>
    <sheet name="Leerformular m. Formeln Mast" sheetId="3" r:id="rId1"/>
    <sheet name="Mast Beispiel 250 kg" sheetId="9" r:id="rId2"/>
    <sheet name="Mast Beispiel 450 kg" sheetId="13" r:id="rId3"/>
    <sheet name="Mast Beispiel 700 kg" sheetId="12" r:id="rId4"/>
    <sheet name="Leerformular m. Formeln JV" sheetId="14" r:id="rId5"/>
    <sheet name="JV Beispiel 400 kg" sheetId="15" r:id="rId6"/>
    <sheet name="Leerformular-ohne-Formeln weiß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9" i="12" l="1"/>
  <c r="M19" i="3"/>
  <c r="L10" i="3"/>
  <c r="M10" i="3" l="1"/>
  <c r="O19" i="15"/>
  <c r="N19" i="15"/>
  <c r="M17" i="15"/>
  <c r="U17" i="15" s="1"/>
  <c r="M16" i="15"/>
  <c r="R16" i="15" s="1"/>
  <c r="T15" i="15"/>
  <c r="M15" i="15"/>
  <c r="S15" i="15" s="1"/>
  <c r="M14" i="15"/>
  <c r="T14" i="15" s="1"/>
  <c r="M13" i="15"/>
  <c r="U13" i="15" s="1"/>
  <c r="M12" i="15"/>
  <c r="R12" i="15" s="1"/>
  <c r="M11" i="15"/>
  <c r="S11" i="15" s="1"/>
  <c r="M10" i="15"/>
  <c r="O19" i="14"/>
  <c r="N19" i="14"/>
  <c r="R17" i="14"/>
  <c r="P17" i="14"/>
  <c r="N17" i="14"/>
  <c r="O17" i="14" s="1"/>
  <c r="M17" i="14"/>
  <c r="U17" i="14" s="1"/>
  <c r="M16" i="14"/>
  <c r="S16" i="14" s="1"/>
  <c r="M15" i="14"/>
  <c r="S15" i="14" s="1"/>
  <c r="M14" i="14"/>
  <c r="U14" i="14" s="1"/>
  <c r="P13" i="14"/>
  <c r="M13" i="14"/>
  <c r="U13" i="14" s="1"/>
  <c r="M12" i="14"/>
  <c r="S12" i="14" s="1"/>
  <c r="P11" i="14"/>
  <c r="M11" i="14"/>
  <c r="S11" i="14" s="1"/>
  <c r="M10" i="14"/>
  <c r="M19" i="9"/>
  <c r="M19" i="13"/>
  <c r="R11" i="14" l="1"/>
  <c r="T17" i="14"/>
  <c r="N11" i="14"/>
  <c r="R15" i="14"/>
  <c r="P17" i="15"/>
  <c r="R17" i="15"/>
  <c r="M18" i="14"/>
  <c r="M20" i="14" s="1"/>
  <c r="N13" i="14"/>
  <c r="S13" i="14"/>
  <c r="N15" i="14"/>
  <c r="R13" i="14"/>
  <c r="T15" i="14"/>
  <c r="T11" i="14"/>
  <c r="O13" i="14"/>
  <c r="T13" i="14"/>
  <c r="P15" i="14"/>
  <c r="S17" i="14"/>
  <c r="N15" i="15"/>
  <c r="N17" i="15"/>
  <c r="O17" i="15" s="1"/>
  <c r="P13" i="15"/>
  <c r="O15" i="15"/>
  <c r="P15" i="15"/>
  <c r="T17" i="15"/>
  <c r="R15" i="15"/>
  <c r="N11" i="15"/>
  <c r="R13" i="15"/>
  <c r="R11" i="15"/>
  <c r="T13" i="15"/>
  <c r="N13" i="15"/>
  <c r="M18" i="15"/>
  <c r="M20" i="15" s="1"/>
  <c r="P11" i="15"/>
  <c r="T11" i="15"/>
  <c r="Q10" i="15"/>
  <c r="O12" i="15"/>
  <c r="S12" i="15"/>
  <c r="Q14" i="15"/>
  <c r="U14" i="15"/>
  <c r="O16" i="15"/>
  <c r="S16" i="15"/>
  <c r="N10" i="15"/>
  <c r="R10" i="15"/>
  <c r="Q11" i="15"/>
  <c r="U11" i="15"/>
  <c r="P12" i="15"/>
  <c r="T12" i="15"/>
  <c r="O13" i="15"/>
  <c r="S13" i="15"/>
  <c r="N14" i="15"/>
  <c r="R14" i="15"/>
  <c r="Q15" i="15"/>
  <c r="U15" i="15"/>
  <c r="P16" i="15"/>
  <c r="T16" i="15"/>
  <c r="S17" i="15"/>
  <c r="O10" i="15"/>
  <c r="U12" i="15"/>
  <c r="S14" i="15"/>
  <c r="S10" i="15"/>
  <c r="Q12" i="15"/>
  <c r="O14" i="15"/>
  <c r="Q16" i="15"/>
  <c r="U16" i="15"/>
  <c r="P10" i="15"/>
  <c r="T10" i="15"/>
  <c r="O11" i="15"/>
  <c r="N12" i="15"/>
  <c r="Q13" i="15"/>
  <c r="P14" i="15"/>
  <c r="N16" i="15"/>
  <c r="Q17" i="15"/>
  <c r="U10" i="15"/>
  <c r="Q10" i="14"/>
  <c r="O12" i="14"/>
  <c r="Q14" i="14"/>
  <c r="N10" i="14"/>
  <c r="R10" i="14"/>
  <c r="Q11" i="14"/>
  <c r="U11" i="14"/>
  <c r="P12" i="14"/>
  <c r="T12" i="14"/>
  <c r="N14" i="14"/>
  <c r="R14" i="14"/>
  <c r="Q15" i="14"/>
  <c r="U15" i="14"/>
  <c r="P16" i="14"/>
  <c r="T16" i="14"/>
  <c r="S10" i="14"/>
  <c r="U12" i="14"/>
  <c r="S14" i="14"/>
  <c r="U16" i="14"/>
  <c r="O10" i="14"/>
  <c r="Q12" i="14"/>
  <c r="O14" i="14"/>
  <c r="Q16" i="14"/>
  <c r="P10" i="14"/>
  <c r="T10" i="14"/>
  <c r="T18" i="14" s="1"/>
  <c r="T20" i="14" s="1"/>
  <c r="O11" i="14"/>
  <c r="N12" i="14"/>
  <c r="R12" i="14"/>
  <c r="Q13" i="14"/>
  <c r="P14" i="14"/>
  <c r="T14" i="14"/>
  <c r="O15" i="14"/>
  <c r="N16" i="14"/>
  <c r="R16" i="14"/>
  <c r="Q17" i="14"/>
  <c r="U10" i="14"/>
  <c r="O16" i="14"/>
  <c r="L17" i="13"/>
  <c r="L16" i="13"/>
  <c r="R16" i="13" s="1"/>
  <c r="L15" i="13"/>
  <c r="S15" i="13" s="1"/>
  <c r="L14" i="13"/>
  <c r="S14" i="13" s="1"/>
  <c r="L13" i="13"/>
  <c r="Q13" i="13" s="1"/>
  <c r="L12" i="13"/>
  <c r="R12" i="13" s="1"/>
  <c r="L11" i="13"/>
  <c r="S11" i="13" s="1"/>
  <c r="L10" i="13"/>
  <c r="Q17" i="13" l="1"/>
  <c r="M17" i="13"/>
  <c r="Q14" i="13"/>
  <c r="M14" i="13"/>
  <c r="R14" i="13"/>
  <c r="P16" i="13"/>
  <c r="P14" i="13"/>
  <c r="N14" i="13"/>
  <c r="S18" i="15"/>
  <c r="S20" i="15" s="1"/>
  <c r="Q18" i="15"/>
  <c r="Q20" i="15" s="1"/>
  <c r="T18" i="15"/>
  <c r="T20" i="15" s="1"/>
  <c r="N18" i="15"/>
  <c r="I20" i="15" s="1"/>
  <c r="R18" i="15"/>
  <c r="R20" i="15" s="1"/>
  <c r="U18" i="15"/>
  <c r="U20" i="15" s="1"/>
  <c r="P18" i="15"/>
  <c r="P20" i="15" s="1"/>
  <c r="O18" i="15"/>
  <c r="U18" i="14"/>
  <c r="U20" i="14" s="1"/>
  <c r="O18" i="14"/>
  <c r="S18" i="14"/>
  <c r="S20" i="14" s="1"/>
  <c r="N18" i="14"/>
  <c r="I20" i="14" s="1"/>
  <c r="P18" i="14"/>
  <c r="P20" i="14" s="1"/>
  <c r="R18" i="14"/>
  <c r="R20" i="14" s="1"/>
  <c r="Q18" i="14"/>
  <c r="Q20" i="14" s="1"/>
  <c r="P11" i="13"/>
  <c r="Q11" i="13"/>
  <c r="M11" i="13"/>
  <c r="P15" i="13"/>
  <c r="M15" i="13"/>
  <c r="Q15" i="13"/>
  <c r="L18" i="13"/>
  <c r="P10" i="13"/>
  <c r="Q10" i="13"/>
  <c r="M10" i="13"/>
  <c r="R10" i="13"/>
  <c r="N10" i="13"/>
  <c r="O12" i="13"/>
  <c r="S12" i="13"/>
  <c r="N13" i="13"/>
  <c r="R13" i="13"/>
  <c r="O16" i="13"/>
  <c r="S16" i="13"/>
  <c r="N17" i="13"/>
  <c r="R17" i="13"/>
  <c r="O13" i="13"/>
  <c r="O17" i="13"/>
  <c r="S17" i="13"/>
  <c r="O10" i="13"/>
  <c r="S10" i="13"/>
  <c r="N11" i="13"/>
  <c r="R11" i="13"/>
  <c r="M12" i="13"/>
  <c r="Q12" i="13"/>
  <c r="P13" i="13"/>
  <c r="O14" i="13"/>
  <c r="N15" i="13"/>
  <c r="R15" i="13"/>
  <c r="M16" i="13"/>
  <c r="Q16" i="13"/>
  <c r="P17" i="13"/>
  <c r="P12" i="13"/>
  <c r="S13" i="13"/>
  <c r="O11" i="13"/>
  <c r="N12" i="13"/>
  <c r="M13" i="13"/>
  <c r="O15" i="13"/>
  <c r="N16" i="13"/>
  <c r="L17" i="12"/>
  <c r="L16" i="12"/>
  <c r="L15" i="12"/>
  <c r="S15" i="12" s="1"/>
  <c r="L14" i="12"/>
  <c r="L13" i="12"/>
  <c r="P13" i="12" s="1"/>
  <c r="L12" i="12"/>
  <c r="R12" i="12" s="1"/>
  <c r="L11" i="12"/>
  <c r="S11" i="12" s="1"/>
  <c r="L10" i="12"/>
  <c r="N10" i="12" l="1"/>
  <c r="M10" i="12"/>
  <c r="S14" i="12"/>
  <c r="M14" i="12"/>
  <c r="P17" i="12"/>
  <c r="M17" i="12"/>
  <c r="R16" i="12"/>
  <c r="M16" i="12"/>
  <c r="N14" i="12"/>
  <c r="M18" i="13"/>
  <c r="I21" i="13" s="1"/>
  <c r="O20" i="15"/>
  <c r="I21" i="15"/>
  <c r="I21" i="14"/>
  <c r="O20" i="14"/>
  <c r="Q18" i="13"/>
  <c r="Q20" i="13" s="1"/>
  <c r="S18" i="13"/>
  <c r="S20" i="13" s="1"/>
  <c r="L20" i="13"/>
  <c r="R18" i="13"/>
  <c r="R20" i="13" s="1"/>
  <c r="N18" i="13"/>
  <c r="N20" i="13" s="1"/>
  <c r="P18" i="13"/>
  <c r="P20" i="13" s="1"/>
  <c r="O18" i="13"/>
  <c r="O20" i="13" s="1"/>
  <c r="R13" i="12"/>
  <c r="L18" i="12"/>
  <c r="P10" i="12"/>
  <c r="M13" i="12"/>
  <c r="P14" i="12"/>
  <c r="N17" i="12"/>
  <c r="Q10" i="12"/>
  <c r="P11" i="12"/>
  <c r="N13" i="12"/>
  <c r="Q14" i="12"/>
  <c r="P15" i="12"/>
  <c r="Q17" i="12"/>
  <c r="R10" i="12"/>
  <c r="Q13" i="12"/>
  <c r="R14" i="12"/>
  <c r="R17" i="12"/>
  <c r="O12" i="12"/>
  <c r="S12" i="12"/>
  <c r="O16" i="12"/>
  <c r="S16" i="12"/>
  <c r="M11" i="12"/>
  <c r="Q11" i="12"/>
  <c r="P12" i="12"/>
  <c r="O13" i="12"/>
  <c r="S13" i="12"/>
  <c r="M15" i="12"/>
  <c r="Q15" i="12"/>
  <c r="P16" i="12"/>
  <c r="O17" i="12"/>
  <c r="S17" i="12"/>
  <c r="O10" i="12"/>
  <c r="S10" i="12"/>
  <c r="N11" i="12"/>
  <c r="R11" i="12"/>
  <c r="M12" i="12"/>
  <c r="Q12" i="12"/>
  <c r="O14" i="12"/>
  <c r="N15" i="12"/>
  <c r="R15" i="12"/>
  <c r="Q16" i="12"/>
  <c r="O11" i="12"/>
  <c r="N12" i="12"/>
  <c r="O15" i="12"/>
  <c r="N16" i="12"/>
  <c r="M18" i="12" l="1"/>
  <c r="I21" i="12" s="1"/>
  <c r="M20" i="13"/>
  <c r="Q18" i="12"/>
  <c r="Q20" i="12" s="1"/>
  <c r="N18" i="12"/>
  <c r="N20" i="12" s="1"/>
  <c r="O18" i="12"/>
  <c r="O20" i="12" s="1"/>
  <c r="R18" i="12"/>
  <c r="R20" i="12" s="1"/>
  <c r="P18" i="12"/>
  <c r="P20" i="12" s="1"/>
  <c r="L20" i="12"/>
  <c r="S18" i="12"/>
  <c r="S20" i="12" s="1"/>
  <c r="M20" i="12" l="1"/>
  <c r="L12" i="9"/>
  <c r="L13" i="9"/>
  <c r="L14" i="9"/>
  <c r="L12" i="3"/>
  <c r="O12" i="3" s="1"/>
  <c r="L13" i="3"/>
  <c r="L14" i="3"/>
  <c r="Q14" i="3" s="1"/>
  <c r="S14" i="3" l="1"/>
  <c r="O14" i="3"/>
  <c r="M12" i="3"/>
  <c r="S12" i="3"/>
  <c r="P12" i="3"/>
  <c r="S13" i="9"/>
  <c r="S14" i="9"/>
  <c r="Q14" i="9"/>
  <c r="O14" i="9"/>
  <c r="S12" i="9"/>
  <c r="M12" i="9"/>
  <c r="S13" i="3"/>
  <c r="O13" i="3"/>
  <c r="R13" i="3"/>
  <c r="N13" i="3"/>
  <c r="R13" i="9"/>
  <c r="N13" i="9"/>
  <c r="M14" i="3"/>
  <c r="Q13" i="3"/>
  <c r="M13" i="3"/>
  <c r="Q12" i="3"/>
  <c r="N12" i="3"/>
  <c r="M14" i="9"/>
  <c r="Q13" i="9"/>
  <c r="M13" i="9"/>
  <c r="Q12" i="9"/>
  <c r="O13" i="9"/>
  <c r="P13" i="3"/>
  <c r="P13" i="9"/>
  <c r="O12" i="9"/>
  <c r="R14" i="9"/>
  <c r="P14" i="9"/>
  <c r="N14" i="9"/>
  <c r="R12" i="9"/>
  <c r="P12" i="9"/>
  <c r="N12" i="9"/>
  <c r="R14" i="3"/>
  <c r="P14" i="3"/>
  <c r="N14" i="3"/>
  <c r="R12" i="3"/>
  <c r="L16" i="3" l="1"/>
  <c r="L16" i="9"/>
  <c r="L17" i="9" l="1"/>
  <c r="S16" i="9"/>
  <c r="R16" i="9"/>
  <c r="Q16" i="9"/>
  <c r="P16" i="9"/>
  <c r="O16" i="9"/>
  <c r="N16" i="9"/>
  <c r="M16" i="9"/>
  <c r="L15" i="9"/>
  <c r="Q15" i="9" s="1"/>
  <c r="L11" i="9"/>
  <c r="S11" i="9" s="1"/>
  <c r="L10" i="9"/>
  <c r="Q10" i="9" s="1"/>
  <c r="R17" i="9" l="1"/>
  <c r="M17" i="9"/>
  <c r="O10" i="9"/>
  <c r="Q17" i="9"/>
  <c r="M15" i="9"/>
  <c r="N11" i="9"/>
  <c r="O15" i="9"/>
  <c r="Q11" i="9"/>
  <c r="Q18" i="9" s="1"/>
  <c r="Q20" i="9" s="1"/>
  <c r="P10" i="9"/>
  <c r="S10" i="9"/>
  <c r="P15" i="9"/>
  <c r="N17" i="9"/>
  <c r="L18" i="9"/>
  <c r="M10" i="9"/>
  <c r="S15" i="9"/>
  <c r="P17" i="9"/>
  <c r="R11" i="9"/>
  <c r="R10" i="9"/>
  <c r="M11" i="9"/>
  <c r="P11" i="9"/>
  <c r="R15" i="9"/>
  <c r="O17" i="9"/>
  <c r="S17" i="9"/>
  <c r="N10" i="9"/>
  <c r="O11" i="9"/>
  <c r="N15" i="9"/>
  <c r="M16" i="3"/>
  <c r="N16" i="3"/>
  <c r="O16" i="3"/>
  <c r="P16" i="3"/>
  <c r="Q16" i="3"/>
  <c r="R16" i="3"/>
  <c r="S16" i="3"/>
  <c r="L15" i="3"/>
  <c r="N15" i="3" s="1"/>
  <c r="L11" i="3"/>
  <c r="N10" i="3"/>
  <c r="L17" i="3"/>
  <c r="M18" i="9" l="1"/>
  <c r="O17" i="3"/>
  <c r="M17" i="3"/>
  <c r="M11" i="3"/>
  <c r="L18" i="3"/>
  <c r="L20" i="3" s="1"/>
  <c r="L20" i="9"/>
  <c r="R17" i="3"/>
  <c r="Q17" i="3"/>
  <c r="O18" i="9"/>
  <c r="O20" i="9" s="1"/>
  <c r="R15" i="3"/>
  <c r="S18" i="9"/>
  <c r="S20" i="9" s="1"/>
  <c r="P18" i="9"/>
  <c r="P20" i="9" s="1"/>
  <c r="R10" i="3"/>
  <c r="P10" i="3"/>
  <c r="O10" i="3"/>
  <c r="S10" i="3"/>
  <c r="Q11" i="3"/>
  <c r="N11" i="3"/>
  <c r="P17" i="3"/>
  <c r="S11" i="3"/>
  <c r="O11" i="3"/>
  <c r="P15" i="3"/>
  <c r="M15" i="3"/>
  <c r="S17" i="3"/>
  <c r="Q10" i="3"/>
  <c r="R11" i="3"/>
  <c r="S15" i="3"/>
  <c r="O15" i="3"/>
  <c r="P11" i="3"/>
  <c r="Q15" i="3"/>
  <c r="N18" i="9"/>
  <c r="R18" i="9"/>
  <c r="R20" i="9" s="1"/>
  <c r="N17" i="3"/>
  <c r="O18" i="3" l="1"/>
  <c r="O20" i="3" s="1"/>
  <c r="N18" i="3"/>
  <c r="N20" i="3" s="1"/>
  <c r="P18" i="3"/>
  <c r="P20" i="3" s="1"/>
  <c r="M18" i="3"/>
  <c r="I21" i="3" s="1"/>
  <c r="Q18" i="3"/>
  <c r="Q20" i="3" s="1"/>
  <c r="R18" i="3"/>
  <c r="R20" i="3" s="1"/>
  <c r="S18" i="3"/>
  <c r="S20" i="3" s="1"/>
  <c r="I21" i="9"/>
  <c r="M20" i="9"/>
  <c r="N20" i="9"/>
  <c r="M20" i="3" l="1"/>
</calcChain>
</file>

<file path=xl/sharedStrings.xml><?xml version="1.0" encoding="utf-8"?>
<sst xmlns="http://schemas.openxmlformats.org/spreadsheetml/2006/main" count="396" uniqueCount="47">
  <si>
    <t>Ca</t>
  </si>
  <si>
    <t>P</t>
  </si>
  <si>
    <t>Na</t>
  </si>
  <si>
    <t>kg</t>
  </si>
  <si>
    <t>Futterart</t>
  </si>
  <si>
    <t>g/kg</t>
  </si>
  <si>
    <t>g</t>
  </si>
  <si>
    <t>MJ</t>
  </si>
  <si>
    <t>-</t>
  </si>
  <si>
    <t>TM</t>
  </si>
  <si>
    <t>Nähr- u. Mineralstoffgehalte in 1000 g Trockenmasse (TM)</t>
  </si>
  <si>
    <t>FM</t>
  </si>
  <si>
    <t>Nähr- und Mineralstoffgehalte in der Ration [TM]</t>
  </si>
  <si>
    <t>ME</t>
  </si>
  <si>
    <t>Rationsberechnung für wachsende Rinder</t>
  </si>
  <si>
    <t>Betrieb:</t>
  </si>
  <si>
    <t>Berater</t>
  </si>
  <si>
    <t>Datum:</t>
  </si>
  <si>
    <t>bei Lebendgewicht:</t>
  </si>
  <si>
    <t>Besondere Hinweise:</t>
  </si>
  <si>
    <t>Stroh</t>
  </si>
  <si>
    <t>aNDFom (Grobf.)</t>
  </si>
  <si>
    <t>gelb hinterlegte Felder bitte ausfüllen</t>
  </si>
  <si>
    <t xml:space="preserve"> Summe TM-, Nähr- und Mineralstoffgehalte Ration:</t>
  </si>
  <si>
    <t>Bedarf:</t>
  </si>
  <si>
    <t>Bilanz:</t>
  </si>
  <si>
    <t>Mg</t>
  </si>
  <si>
    <t>Roh-protein</t>
  </si>
  <si>
    <t>Rohfaser (Grobf.) in %:</t>
  </si>
  <si>
    <t>aNDFom (Grobf.) in %:</t>
  </si>
  <si>
    <t>Nähr- und Mineralstoffgehalte in der Ration ( TM)</t>
  </si>
  <si>
    <t>Silomais</t>
  </si>
  <si>
    <t>Körnermais</t>
  </si>
  <si>
    <t>Gerste</t>
  </si>
  <si>
    <t>Mineralfutter</t>
  </si>
  <si>
    <t>Rapsschrot</t>
  </si>
  <si>
    <t>Viehsalz</t>
  </si>
  <si>
    <t>Futterkalk</t>
  </si>
  <si>
    <t>tägliche Zunahme:</t>
  </si>
  <si>
    <t>Roh-faser  (Grobf.)</t>
  </si>
  <si>
    <t>Grassilage 2. Schnitt</t>
  </si>
  <si>
    <t>Maissilage</t>
  </si>
  <si>
    <t>Gerstenstroh</t>
  </si>
  <si>
    <t>Mineralfutter Trockenst.</t>
  </si>
  <si>
    <t>Rationsberechnung für Jungvieh</t>
  </si>
  <si>
    <t>Rationsberechnung für Rindermast</t>
  </si>
  <si>
    <t>Nähr- und Mineralstoffgehalte in der Ration ( TM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</si>
</sst>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0.0_)"/>
    <numFmt numFmtId="166" formatCode="0.0"/>
  </numFmts>
  <fonts count="28">
    <font>
      <sz val="12"/>
      <name val="Courier"/>
    </font>
    <font>
      <sz val="10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6"/>
      <color indexed="12"/>
      <name val="Arial"/>
      <family val="2"/>
    </font>
    <font>
      <b/>
      <sz val="16"/>
      <color indexed="10"/>
      <name val="Arial"/>
      <family val="2"/>
    </font>
    <font>
      <b/>
      <sz val="16"/>
      <color indexed="12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24"/>
      <name val="Arial"/>
      <family val="2"/>
    </font>
    <font>
      <sz val="17"/>
      <color indexed="10"/>
      <name val="Arial"/>
      <family val="2"/>
    </font>
    <font>
      <sz val="17"/>
      <name val="Arial"/>
      <family val="2"/>
    </font>
    <font>
      <b/>
      <sz val="17"/>
      <color rgb="FF0033CC"/>
      <name val="Arial"/>
      <family val="2"/>
    </font>
    <font>
      <sz val="17"/>
      <color rgb="FF0033CC"/>
      <name val="Arial"/>
      <family val="2"/>
    </font>
    <font>
      <sz val="17"/>
      <color indexed="17"/>
      <name val="Arial"/>
      <family val="2"/>
    </font>
    <font>
      <sz val="17"/>
      <color indexed="12"/>
      <name val="Arial"/>
      <family val="2"/>
    </font>
    <font>
      <b/>
      <sz val="17"/>
      <name val="Arial"/>
      <family val="2"/>
    </font>
    <font>
      <sz val="17"/>
      <name val="Courier"/>
      <family val="3"/>
    </font>
    <font>
      <b/>
      <sz val="17"/>
      <name val="Courier"/>
      <family val="3"/>
    </font>
    <font>
      <b/>
      <sz val="17"/>
      <name val="Graphite Light ATT"/>
      <family val="4"/>
    </font>
    <font>
      <b/>
      <sz val="17"/>
      <color indexed="12"/>
      <name val="Arial"/>
      <family val="2"/>
    </font>
    <font>
      <sz val="17"/>
      <name val="Arial Unicode MS"/>
      <family val="2"/>
    </font>
    <font>
      <b/>
      <u/>
      <sz val="17"/>
      <name val="Arial"/>
      <family val="2"/>
    </font>
    <font>
      <b/>
      <sz val="17"/>
      <color indexed="10"/>
      <name val="Arial"/>
      <family val="2"/>
    </font>
    <font>
      <b/>
      <sz val="17"/>
      <color theme="1"/>
      <name val="Arial"/>
      <family val="2"/>
    </font>
    <font>
      <b/>
      <sz val="17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164" fontId="0" fillId="0" borderId="0"/>
    <xf numFmtId="9" fontId="1" fillId="0" borderId="0" applyFont="0" applyFill="0" applyBorder="0" applyAlignment="0" applyProtection="0"/>
  </cellStyleXfs>
  <cellXfs count="239">
    <xf numFmtId="164" fontId="0" fillId="0" borderId="0" xfId="0"/>
    <xf numFmtId="164" fontId="3" fillId="0" borderId="0" xfId="0" applyFont="1"/>
    <xf numFmtId="164" fontId="4" fillId="0" borderId="0" xfId="0" applyFont="1"/>
    <xf numFmtId="164" fontId="2" fillId="0" borderId="0" xfId="0" applyFont="1" applyAlignment="1">
      <alignment horizontal="left"/>
    </xf>
    <xf numFmtId="164" fontId="4" fillId="0" borderId="0" xfId="0" applyFont="1" applyAlignment="1" applyProtection="1">
      <alignment horizontal="left"/>
    </xf>
    <xf numFmtId="164" fontId="2" fillId="0" borderId="0" xfId="0" applyFont="1" applyAlignment="1" applyProtection="1">
      <alignment horizontal="left"/>
    </xf>
    <xf numFmtId="164" fontId="5" fillId="0" borderId="0" xfId="0" applyFont="1" applyBorder="1" applyProtection="1">
      <protection locked="0"/>
    </xf>
    <xf numFmtId="164" fontId="5" fillId="0" borderId="0" xfId="0" applyFont="1" applyProtection="1">
      <protection locked="0"/>
    </xf>
    <xf numFmtId="164" fontId="5" fillId="0" borderId="1" xfId="0" applyFont="1" applyBorder="1" applyProtection="1">
      <protection locked="0"/>
    </xf>
    <xf numFmtId="164" fontId="2" fillId="0" borderId="0" xfId="0" applyFont="1" applyBorder="1" applyAlignment="1">
      <alignment vertical="center"/>
    </xf>
    <xf numFmtId="164" fontId="6" fillId="3" borderId="22" xfId="0" applyFont="1" applyFill="1" applyBorder="1" applyAlignment="1" applyProtection="1">
      <alignment horizontal="left"/>
    </xf>
    <xf numFmtId="164" fontId="9" fillId="0" borderId="0" xfId="0" applyFont="1"/>
    <xf numFmtId="164" fontId="9" fillId="0" borderId="0" xfId="0" applyFont="1" applyAlignment="1">
      <alignment horizontal="center" wrapText="1"/>
    </xf>
    <xf numFmtId="166" fontId="4" fillId="4" borderId="3" xfId="0" applyNumberFormat="1" applyFont="1" applyFill="1" applyBorder="1" applyAlignment="1" applyProtection="1">
      <alignment horizontal="center" vertical="center"/>
      <protection locked="0"/>
    </xf>
    <xf numFmtId="166" fontId="4" fillId="4" borderId="7" xfId="0" applyNumberFormat="1" applyFont="1" applyFill="1" applyBorder="1" applyAlignment="1" applyProtection="1">
      <alignment horizontal="center" vertical="center"/>
      <protection locked="0"/>
    </xf>
    <xf numFmtId="166" fontId="4" fillId="4" borderId="34" xfId="0" applyNumberFormat="1" applyFont="1" applyFill="1" applyBorder="1" applyAlignment="1" applyProtection="1">
      <alignment horizontal="center" vertical="center"/>
      <protection locked="0"/>
    </xf>
    <xf numFmtId="166" fontId="4" fillId="4" borderId="35" xfId="0" applyNumberFormat="1" applyFont="1" applyFill="1" applyBorder="1" applyAlignment="1" applyProtection="1">
      <alignment horizontal="center" vertical="center"/>
      <protection locked="0"/>
    </xf>
    <xf numFmtId="166" fontId="4" fillId="4" borderId="6" xfId="0" applyNumberFormat="1" applyFont="1" applyFill="1" applyBorder="1" applyAlignment="1" applyProtection="1">
      <alignment horizontal="center" vertical="center"/>
      <protection locked="0"/>
    </xf>
    <xf numFmtId="166" fontId="4" fillId="4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41" xfId="0" applyFont="1" applyFill="1" applyBorder="1" applyAlignment="1" applyProtection="1">
      <alignment horizontal="center"/>
    </xf>
    <xf numFmtId="164" fontId="11" fillId="0" borderId="0" xfId="0" applyFont="1" applyAlignment="1">
      <alignment horizontal="left"/>
    </xf>
    <xf numFmtId="164" fontId="4" fillId="5" borderId="0" xfId="0" applyFont="1" applyFill="1"/>
    <xf numFmtId="166" fontId="4" fillId="0" borderId="0" xfId="0" applyNumberFormat="1" applyFont="1" applyBorder="1" applyAlignment="1" applyProtection="1">
      <alignment horizontal="right"/>
      <protection locked="0"/>
    </xf>
    <xf numFmtId="2" fontId="4" fillId="4" borderId="39" xfId="0" applyNumberFormat="1" applyFont="1" applyFill="1" applyBorder="1" applyProtection="1"/>
    <xf numFmtId="165" fontId="10" fillId="4" borderId="28" xfId="0" applyNumberFormat="1" applyFont="1" applyFill="1" applyBorder="1" applyProtection="1">
      <protection locked="0"/>
    </xf>
    <xf numFmtId="166" fontId="4" fillId="4" borderId="0" xfId="0" applyNumberFormat="1" applyFont="1" applyFill="1" applyBorder="1" applyAlignment="1" applyProtection="1">
      <alignment horizontal="center" vertical="center"/>
    </xf>
    <xf numFmtId="166" fontId="4" fillId="4" borderId="15" xfId="0" applyNumberFormat="1" applyFont="1" applyFill="1" applyBorder="1" applyAlignment="1" applyProtection="1">
      <alignment horizontal="center" vertical="center"/>
    </xf>
    <xf numFmtId="166" fontId="4" fillId="4" borderId="14" xfId="0" applyNumberFormat="1" applyFont="1" applyFill="1" applyBorder="1" applyAlignment="1" applyProtection="1">
      <alignment horizontal="center" vertical="center"/>
      <protection locked="0"/>
    </xf>
    <xf numFmtId="166" fontId="4" fillId="4" borderId="21" xfId="0" applyNumberFormat="1" applyFont="1" applyFill="1" applyBorder="1" applyAlignment="1" applyProtection="1">
      <alignment horizontal="center" vertical="center"/>
      <protection locked="0"/>
    </xf>
    <xf numFmtId="166" fontId="4" fillId="4" borderId="10" xfId="0" applyNumberFormat="1" applyFont="1" applyFill="1" applyBorder="1" applyAlignment="1" applyProtection="1">
      <alignment horizontal="center" vertical="center"/>
    </xf>
    <xf numFmtId="2" fontId="4" fillId="4" borderId="12" xfId="0" applyNumberFormat="1" applyFont="1" applyFill="1" applyBorder="1" applyProtection="1"/>
    <xf numFmtId="165" fontId="10" fillId="4" borderId="7" xfId="0" applyNumberFormat="1" applyFont="1" applyFill="1" applyBorder="1" applyProtection="1">
      <protection locked="0"/>
    </xf>
    <xf numFmtId="166" fontId="4" fillId="4" borderId="24" xfId="0" applyNumberFormat="1" applyFont="1" applyFill="1" applyBorder="1" applyAlignment="1" applyProtection="1">
      <alignment horizontal="center" vertical="center"/>
    </xf>
    <xf numFmtId="166" fontId="4" fillId="4" borderId="25" xfId="0" applyNumberFormat="1" applyFont="1" applyFill="1" applyBorder="1" applyAlignment="1" applyProtection="1">
      <alignment horizontal="center" vertical="center"/>
    </xf>
    <xf numFmtId="165" fontId="7" fillId="4" borderId="9" xfId="0" applyNumberFormat="1" applyFont="1" applyFill="1" applyBorder="1" applyProtection="1">
      <protection locked="0"/>
    </xf>
    <xf numFmtId="166" fontId="4" fillId="4" borderId="15" xfId="0" applyNumberFormat="1" applyFont="1" applyFill="1" applyBorder="1" applyAlignment="1" applyProtection="1">
      <alignment horizontal="center" vertical="center"/>
      <protection locked="0"/>
    </xf>
    <xf numFmtId="166" fontId="4" fillId="4" borderId="16" xfId="0" applyNumberFormat="1" applyFont="1" applyFill="1" applyBorder="1" applyAlignment="1" applyProtection="1">
      <alignment horizontal="center" vertical="center"/>
      <protection locked="0"/>
    </xf>
    <xf numFmtId="2" fontId="4" fillId="4" borderId="13" xfId="0" applyNumberFormat="1" applyFont="1" applyFill="1" applyBorder="1" applyProtection="1"/>
    <xf numFmtId="165" fontId="7" fillId="4" borderId="5" xfId="0" applyNumberFormat="1" applyFont="1" applyFill="1" applyBorder="1" applyProtection="1">
      <protection locked="0"/>
    </xf>
    <xf numFmtId="166" fontId="4" fillId="4" borderId="26" xfId="0" applyNumberFormat="1" applyFont="1" applyFill="1" applyBorder="1" applyAlignment="1" applyProtection="1">
      <alignment vertical="center"/>
    </xf>
    <xf numFmtId="166" fontId="4" fillId="4" borderId="18" xfId="0" applyNumberFormat="1" applyFont="1" applyFill="1" applyBorder="1" applyAlignment="1" applyProtection="1">
      <alignment vertical="center"/>
    </xf>
    <xf numFmtId="166" fontId="4" fillId="4" borderId="17" xfId="0" applyNumberFormat="1" applyFont="1" applyFill="1" applyBorder="1" applyAlignment="1" applyProtection="1">
      <alignment vertical="center"/>
      <protection locked="0"/>
    </xf>
    <xf numFmtId="166" fontId="4" fillId="4" borderId="18" xfId="0" applyNumberFormat="1" applyFont="1" applyFill="1" applyBorder="1" applyAlignment="1" applyProtection="1">
      <alignment vertical="center"/>
      <protection locked="0"/>
    </xf>
    <xf numFmtId="166" fontId="4" fillId="4" borderId="20" xfId="0" applyNumberFormat="1" applyFont="1" applyFill="1" applyBorder="1" applyAlignment="1" applyProtection="1">
      <alignment horizontal="center" vertical="center"/>
    </xf>
    <xf numFmtId="164" fontId="12" fillId="3" borderId="23" xfId="0" applyFont="1" applyFill="1" applyBorder="1"/>
    <xf numFmtId="164" fontId="13" fillId="0" borderId="29" xfId="0" applyFont="1" applyBorder="1"/>
    <xf numFmtId="164" fontId="14" fillId="0" borderId="29" xfId="0" applyFont="1" applyBorder="1" applyAlignment="1" applyProtection="1">
      <alignment horizontal="left"/>
    </xf>
    <xf numFmtId="164" fontId="15" fillId="0" borderId="0" xfId="0" applyFont="1" applyBorder="1" applyProtection="1">
      <protection locked="0"/>
    </xf>
    <xf numFmtId="164" fontId="15" fillId="0" borderId="29" xfId="0" applyFont="1" applyBorder="1" applyProtection="1">
      <protection locked="0"/>
    </xf>
    <xf numFmtId="164" fontId="16" fillId="0" borderId="29" xfId="0" applyFont="1" applyBorder="1" applyProtection="1">
      <protection locked="0"/>
    </xf>
    <xf numFmtId="164" fontId="14" fillId="0" borderId="31" xfId="0" applyFont="1" applyBorder="1" applyAlignment="1" applyProtection="1">
      <alignment horizontal="left"/>
    </xf>
    <xf numFmtId="164" fontId="17" fillId="0" borderId="38" xfId="0" applyFont="1" applyBorder="1" applyProtection="1">
      <protection locked="0"/>
    </xf>
    <xf numFmtId="164" fontId="14" fillId="2" borderId="31" xfId="0" applyFont="1" applyFill="1" applyBorder="1" applyAlignment="1" applyProtection="1">
      <alignment horizontal="center" vertical="center" wrapText="1"/>
      <protection locked="0"/>
    </xf>
    <xf numFmtId="164" fontId="14" fillId="2" borderId="32" xfId="0" applyFont="1" applyFill="1" applyBorder="1" applyAlignment="1" applyProtection="1">
      <alignment horizontal="center" wrapText="1"/>
      <protection locked="0"/>
    </xf>
    <xf numFmtId="164" fontId="14" fillId="2" borderId="33" xfId="0" applyFont="1" applyFill="1" applyBorder="1" applyAlignment="1" applyProtection="1">
      <alignment horizontal="center" wrapText="1"/>
      <protection locked="0"/>
    </xf>
    <xf numFmtId="164" fontId="14" fillId="2" borderId="33" xfId="0" applyFont="1" applyFill="1" applyBorder="1" applyAlignment="1" applyProtection="1">
      <alignment horizontal="center" vertical="center" wrapText="1"/>
      <protection locked="0"/>
    </xf>
    <xf numFmtId="164" fontId="18" fillId="2" borderId="33" xfId="0" applyFont="1" applyFill="1" applyBorder="1" applyAlignment="1" applyProtection="1">
      <alignment horizontal="center" vertical="center" wrapText="1"/>
    </xf>
    <xf numFmtId="164" fontId="18" fillId="2" borderId="29" xfId="0" applyFont="1" applyFill="1" applyBorder="1" applyAlignment="1" applyProtection="1">
      <alignment horizontal="center" vertical="center" wrapText="1"/>
    </xf>
    <xf numFmtId="164" fontId="18" fillId="2" borderId="38" xfId="0" applyFont="1" applyFill="1" applyBorder="1" applyAlignment="1" applyProtection="1">
      <alignment horizontal="center" vertical="center" wrapText="1"/>
    </xf>
    <xf numFmtId="164" fontId="14" fillId="2" borderId="19" xfId="0" applyFont="1" applyFill="1" applyBorder="1" applyAlignment="1" applyProtection="1">
      <alignment horizontal="center"/>
      <protection locked="0"/>
    </xf>
    <xf numFmtId="164" fontId="14" fillId="2" borderId="36" xfId="0" applyFont="1" applyFill="1" applyBorder="1" applyAlignment="1" applyProtection="1">
      <alignment horizontal="center"/>
      <protection locked="0"/>
    </xf>
    <xf numFmtId="164" fontId="14" fillId="2" borderId="37" xfId="0" applyFont="1" applyFill="1" applyBorder="1" applyAlignment="1" applyProtection="1">
      <alignment horizontal="center"/>
      <protection locked="0"/>
    </xf>
    <xf numFmtId="164" fontId="18" fillId="2" borderId="37" xfId="0" applyFont="1" applyFill="1" applyBorder="1" applyAlignment="1" applyProtection="1">
      <alignment horizontal="center"/>
    </xf>
    <xf numFmtId="164" fontId="18" fillId="2" borderId="1" xfId="0" applyFont="1" applyFill="1" applyBorder="1" applyAlignment="1" applyProtection="1">
      <alignment horizontal="center"/>
    </xf>
    <xf numFmtId="164" fontId="14" fillId="2" borderId="39" xfId="0" applyFont="1" applyFill="1" applyBorder="1" applyAlignment="1" applyProtection="1">
      <alignment horizontal="center"/>
      <protection locked="0"/>
    </xf>
    <xf numFmtId="164" fontId="14" fillId="2" borderId="30" xfId="0" applyFont="1" applyFill="1" applyBorder="1" applyAlignment="1" applyProtection="1">
      <alignment horizontal="center"/>
      <protection locked="0"/>
    </xf>
    <xf numFmtId="164" fontId="14" fillId="2" borderId="2" xfId="0" applyFont="1" applyFill="1" applyBorder="1" applyAlignment="1" applyProtection="1">
      <alignment horizontal="center"/>
      <protection locked="0"/>
    </xf>
    <xf numFmtId="164" fontId="18" fillId="2" borderId="2" xfId="0" applyFont="1" applyFill="1" applyBorder="1" applyAlignment="1" applyProtection="1">
      <alignment horizontal="center"/>
    </xf>
    <xf numFmtId="164" fontId="18" fillId="2" borderId="40" xfId="0" applyFont="1" applyFill="1" applyBorder="1" applyAlignment="1" applyProtection="1">
      <alignment horizontal="center"/>
    </xf>
    <xf numFmtId="164" fontId="13" fillId="0" borderId="0" xfId="0" applyFont="1"/>
    <xf numFmtId="164" fontId="13" fillId="4" borderId="0" xfId="0" applyFont="1" applyFill="1"/>
    <xf numFmtId="164" fontId="19" fillId="4" borderId="0" xfId="0" applyFont="1" applyFill="1"/>
    <xf numFmtId="164" fontId="18" fillId="4" borderId="0" xfId="0" applyFont="1" applyFill="1" applyAlignment="1">
      <alignment horizontal="centerContinuous"/>
    </xf>
    <xf numFmtId="164" fontId="18" fillId="4" borderId="0" xfId="0" applyFont="1" applyFill="1" applyAlignment="1" applyProtection="1">
      <alignment horizontal="right"/>
    </xf>
    <xf numFmtId="164" fontId="20" fillId="4" borderId="10" xfId="0" applyFont="1" applyFill="1" applyBorder="1" applyAlignment="1">
      <alignment horizontal="centerContinuous"/>
    </xf>
    <xf numFmtId="164" fontId="18" fillId="4" borderId="10" xfId="0" applyFont="1" applyFill="1" applyBorder="1" applyAlignment="1">
      <alignment horizontal="centerContinuous"/>
    </xf>
    <xf numFmtId="164" fontId="18" fillId="4" borderId="0" xfId="0" applyFont="1" applyFill="1" applyBorder="1" applyAlignment="1">
      <alignment horizontal="right"/>
    </xf>
    <xf numFmtId="14" fontId="21" fillId="4" borderId="10" xfId="0" applyNumberFormat="1" applyFont="1" applyFill="1" applyBorder="1" applyAlignment="1">
      <alignment horizontal="centerContinuous"/>
    </xf>
    <xf numFmtId="164" fontId="18" fillId="4" borderId="0" xfId="0" applyFont="1" applyFill="1"/>
    <xf numFmtId="164" fontId="20" fillId="4" borderId="0" xfId="0" applyFont="1" applyFill="1"/>
    <xf numFmtId="164" fontId="18" fillId="4" borderId="0" xfId="0" applyFont="1" applyFill="1" applyBorder="1" applyAlignment="1" applyProtection="1">
      <alignment horizontal="right"/>
    </xf>
    <xf numFmtId="164" fontId="21" fillId="4" borderId="10" xfId="0" applyFont="1" applyFill="1" applyBorder="1" applyAlignment="1">
      <alignment horizontal="centerContinuous"/>
    </xf>
    <xf numFmtId="164" fontId="18" fillId="4" borderId="10" xfId="0" applyFont="1" applyFill="1" applyBorder="1" applyAlignment="1">
      <alignment horizontal="right"/>
    </xf>
    <xf numFmtId="14" fontId="20" fillId="4" borderId="0" xfId="0" applyNumberFormat="1" applyFont="1" applyFill="1" applyBorder="1" applyAlignment="1">
      <alignment horizontal="centerContinuous"/>
    </xf>
    <xf numFmtId="14" fontId="21" fillId="4" borderId="0" xfId="0" applyNumberFormat="1" applyFont="1" applyFill="1" applyBorder="1" applyAlignment="1">
      <alignment horizontal="centerContinuous"/>
    </xf>
    <xf numFmtId="164" fontId="17" fillId="0" borderId="0" xfId="0" applyFont="1" applyProtection="1">
      <protection locked="0"/>
    </xf>
    <xf numFmtId="166" fontId="13" fillId="0" borderId="0" xfId="0" applyNumberFormat="1" applyFont="1" applyBorder="1" applyAlignment="1" applyProtection="1">
      <alignment horizontal="left"/>
    </xf>
    <xf numFmtId="166" fontId="13" fillId="0" borderId="0" xfId="0" applyNumberFormat="1" applyFont="1"/>
    <xf numFmtId="166" fontId="13" fillId="0" borderId="0" xfId="0" applyNumberFormat="1" applyFont="1" applyAlignment="1">
      <alignment horizontal="left"/>
    </xf>
    <xf numFmtId="166" fontId="17" fillId="0" borderId="0" xfId="0" applyNumberFormat="1" applyFont="1" applyAlignment="1" applyProtection="1">
      <alignment horizontal="left"/>
      <protection locked="0"/>
    </xf>
    <xf numFmtId="166" fontId="18" fillId="0" borderId="0" xfId="0" applyNumberFormat="1" applyFont="1" applyAlignment="1">
      <alignment horizontal="right"/>
    </xf>
    <xf numFmtId="166" fontId="18" fillId="4" borderId="8" xfId="0" applyNumberFormat="1" applyFont="1" applyFill="1" applyBorder="1" applyAlignment="1" applyProtection="1">
      <alignment horizontal="center" vertical="center"/>
      <protection locked="0"/>
    </xf>
    <xf numFmtId="166" fontId="18" fillId="4" borderId="3" xfId="0" applyNumberFormat="1" applyFont="1" applyFill="1" applyBorder="1" applyAlignment="1" applyProtection="1">
      <alignment horizontal="center" vertical="center"/>
      <protection locked="0"/>
    </xf>
    <xf numFmtId="166" fontId="18" fillId="4" borderId="7" xfId="0" applyNumberFormat="1" applyFont="1" applyFill="1" applyBorder="1" applyAlignment="1" applyProtection="1">
      <alignment horizontal="center" vertical="center"/>
      <protection locked="0"/>
    </xf>
    <xf numFmtId="166" fontId="22" fillId="4" borderId="8" xfId="0" quotePrefix="1" applyNumberFormat="1" applyFont="1" applyFill="1" applyBorder="1" applyAlignment="1" applyProtection="1">
      <alignment horizontal="center" vertical="center"/>
      <protection locked="0"/>
    </xf>
    <xf numFmtId="166" fontId="18" fillId="4" borderId="3" xfId="0" quotePrefix="1" applyNumberFormat="1" applyFont="1" applyFill="1" applyBorder="1" applyAlignment="1" applyProtection="1">
      <alignment horizontal="center" vertical="center"/>
      <protection locked="0"/>
    </xf>
    <xf numFmtId="166" fontId="13" fillId="4" borderId="3" xfId="0" applyNumberFormat="1" applyFont="1" applyFill="1" applyBorder="1" applyAlignment="1" applyProtection="1">
      <alignment horizontal="center" vertical="center"/>
      <protection locked="0"/>
    </xf>
    <xf numFmtId="166" fontId="13" fillId="4" borderId="7" xfId="0" applyNumberFormat="1" applyFont="1" applyFill="1" applyBorder="1" applyAlignment="1" applyProtection="1">
      <alignment horizontal="center" vertical="center"/>
      <protection locked="0"/>
    </xf>
    <xf numFmtId="166" fontId="18" fillId="4" borderId="0" xfId="0" applyNumberFormat="1" applyFont="1" applyFill="1" applyBorder="1" applyAlignment="1" applyProtection="1">
      <alignment horizontal="right"/>
      <protection locked="0"/>
    </xf>
    <xf numFmtId="166" fontId="22" fillId="0" borderId="0" xfId="0" applyNumberFormat="1" applyFont="1" applyAlignment="1" applyProtection="1">
      <alignment horizontal="right"/>
      <protection locked="0"/>
    </xf>
    <xf numFmtId="166" fontId="22" fillId="4" borderId="13" xfId="0" quotePrefix="1" applyNumberFormat="1" applyFont="1" applyFill="1" applyBorder="1" applyAlignment="1" applyProtection="1">
      <alignment horizontal="center" vertical="center"/>
      <protection locked="0"/>
    </xf>
    <xf numFmtId="166" fontId="22" fillId="4" borderId="18" xfId="0" quotePrefix="1" applyNumberFormat="1" applyFont="1" applyFill="1" applyBorder="1" applyAlignment="1" applyProtection="1">
      <alignment horizontal="center" vertical="center"/>
      <protection locked="0"/>
    </xf>
    <xf numFmtId="166" fontId="18" fillId="4" borderId="18" xfId="1" applyNumberFormat="1" applyFont="1" applyFill="1" applyBorder="1" applyAlignment="1" applyProtection="1">
      <alignment horizontal="center" vertical="center"/>
      <protection locked="0"/>
    </xf>
    <xf numFmtId="166" fontId="13" fillId="4" borderId="18" xfId="0" applyNumberFormat="1" applyFont="1" applyFill="1" applyBorder="1" applyAlignment="1" applyProtection="1">
      <alignment horizontal="center" vertical="center"/>
      <protection locked="0"/>
    </xf>
    <xf numFmtId="166" fontId="23" fillId="4" borderId="18" xfId="0" applyNumberFormat="1" applyFont="1" applyFill="1" applyBorder="1" applyAlignment="1">
      <alignment horizontal="center" vertical="center"/>
    </xf>
    <xf numFmtId="166" fontId="13" fillId="4" borderId="5" xfId="0" applyNumberFormat="1" applyFont="1" applyFill="1" applyBorder="1" applyAlignment="1" applyProtection="1">
      <alignment horizontal="center" vertical="center"/>
      <protection locked="0"/>
    </xf>
    <xf numFmtId="164" fontId="24" fillId="0" borderId="0" xfId="0" applyFont="1"/>
    <xf numFmtId="164" fontId="19" fillId="0" borderId="0" xfId="0" applyFont="1"/>
    <xf numFmtId="164" fontId="13" fillId="0" borderId="10" xfId="0" applyFont="1" applyBorder="1"/>
    <xf numFmtId="164" fontId="18" fillId="4" borderId="10" xfId="0" applyFont="1" applyFill="1" applyBorder="1"/>
    <xf numFmtId="164" fontId="13" fillId="5" borderId="0" xfId="0" applyFont="1" applyFill="1"/>
    <xf numFmtId="164" fontId="18" fillId="0" borderId="0" xfId="0" applyFont="1" applyAlignment="1">
      <alignment horizontal="centerContinuous"/>
    </xf>
    <xf numFmtId="164" fontId="18" fillId="0" borderId="0" xfId="0" applyFont="1" applyAlignment="1" applyProtection="1">
      <alignment horizontal="right"/>
    </xf>
    <xf numFmtId="164" fontId="18" fillId="0" borderId="0" xfId="0" applyFont="1" applyBorder="1" applyAlignment="1">
      <alignment horizontal="right"/>
    </xf>
    <xf numFmtId="164" fontId="18" fillId="0" borderId="0" xfId="0" applyFont="1"/>
    <xf numFmtId="164" fontId="20" fillId="0" borderId="0" xfId="0" applyFont="1"/>
    <xf numFmtId="164" fontId="18" fillId="0" borderId="0" xfId="0" applyFont="1" applyBorder="1" applyAlignment="1" applyProtection="1">
      <alignment horizontal="right"/>
    </xf>
    <xf numFmtId="164" fontId="18" fillId="5" borderId="10" xfId="0" applyFont="1" applyFill="1" applyBorder="1" applyAlignment="1">
      <alignment horizontal="right"/>
    </xf>
    <xf numFmtId="14" fontId="20" fillId="0" borderId="0" xfId="0" applyNumberFormat="1" applyFont="1" applyBorder="1" applyAlignment="1">
      <alignment horizontal="centerContinuous"/>
    </xf>
    <xf numFmtId="14" fontId="21" fillId="0" borderId="0" xfId="0" applyNumberFormat="1" applyFont="1" applyBorder="1" applyAlignment="1">
      <alignment horizontal="centerContinuous"/>
    </xf>
    <xf numFmtId="164" fontId="13" fillId="0" borderId="0" xfId="0" applyFont="1" applyAlignment="1" applyProtection="1">
      <alignment horizontal="left"/>
    </xf>
    <xf numFmtId="164" fontId="18" fillId="0" borderId="0" xfId="0" applyFont="1" applyAlignment="1">
      <alignment horizontal="left"/>
    </xf>
    <xf numFmtId="164" fontId="18" fillId="0" borderId="0" xfId="0" applyFont="1" applyAlignment="1" applyProtection="1">
      <alignment horizontal="left"/>
    </xf>
    <xf numFmtId="164" fontId="17" fillId="0" borderId="0" xfId="0" applyFont="1" applyBorder="1" applyProtection="1">
      <protection locked="0"/>
    </xf>
    <xf numFmtId="164" fontId="18" fillId="0" borderId="0" xfId="0" applyFont="1" applyBorder="1" applyAlignment="1">
      <alignment vertical="center"/>
    </xf>
    <xf numFmtId="164" fontId="17" fillId="0" borderId="1" xfId="0" applyFont="1" applyBorder="1" applyProtection="1">
      <protection locked="0"/>
    </xf>
    <xf numFmtId="164" fontId="25" fillId="3" borderId="22" xfId="0" applyFont="1" applyFill="1" applyBorder="1" applyAlignment="1" applyProtection="1">
      <alignment horizontal="left"/>
    </xf>
    <xf numFmtId="164" fontId="18" fillId="2" borderId="4" xfId="0" applyFont="1" applyFill="1" applyBorder="1" applyAlignment="1">
      <alignment horizontal="center"/>
    </xf>
    <xf numFmtId="164" fontId="18" fillId="2" borderId="41" xfId="0" applyFont="1" applyFill="1" applyBorder="1" applyAlignment="1" applyProtection="1">
      <alignment horizontal="center"/>
    </xf>
    <xf numFmtId="2" fontId="13" fillId="5" borderId="39" xfId="0" applyNumberFormat="1" applyFont="1" applyFill="1" applyBorder="1" applyProtection="1"/>
    <xf numFmtId="165" fontId="26" fillId="5" borderId="28" xfId="0" applyNumberFormat="1" applyFont="1" applyFill="1" applyBorder="1" applyProtection="1">
      <protection locked="0"/>
    </xf>
    <xf numFmtId="166" fontId="13" fillId="5" borderId="0" xfId="0" applyNumberFormat="1" applyFont="1" applyFill="1" applyBorder="1" applyAlignment="1" applyProtection="1">
      <alignment horizontal="center" vertical="center"/>
    </xf>
    <xf numFmtId="166" fontId="13" fillId="5" borderId="15" xfId="0" applyNumberFormat="1" applyFont="1" applyFill="1" applyBorder="1" applyAlignment="1" applyProtection="1">
      <alignment horizontal="center" vertical="center"/>
    </xf>
    <xf numFmtId="166" fontId="13" fillId="5" borderId="14" xfId="0" applyNumberFormat="1" applyFont="1" applyFill="1" applyBorder="1" applyAlignment="1" applyProtection="1">
      <alignment horizontal="center" vertical="center"/>
      <protection locked="0"/>
    </xf>
    <xf numFmtId="166" fontId="13" fillId="5" borderId="21" xfId="0" applyNumberFormat="1" applyFont="1" applyFill="1" applyBorder="1" applyAlignment="1" applyProtection="1">
      <alignment horizontal="center" vertical="center"/>
      <protection locked="0"/>
    </xf>
    <xf numFmtId="166" fontId="13" fillId="5" borderId="10" xfId="0" applyNumberFormat="1" applyFont="1" applyFill="1" applyBorder="1" applyAlignment="1" applyProtection="1">
      <alignment horizontal="center" vertical="center"/>
    </xf>
    <xf numFmtId="2" fontId="13" fillId="5" borderId="12" xfId="0" applyNumberFormat="1" applyFont="1" applyFill="1" applyBorder="1" applyProtection="1"/>
    <xf numFmtId="165" fontId="26" fillId="5" borderId="7" xfId="0" applyNumberFormat="1" applyFont="1" applyFill="1" applyBorder="1" applyProtection="1">
      <protection locked="0"/>
    </xf>
    <xf numFmtId="166" fontId="13" fillId="5" borderId="24" xfId="0" applyNumberFormat="1" applyFont="1" applyFill="1" applyBorder="1" applyAlignment="1" applyProtection="1">
      <alignment horizontal="center" vertical="center"/>
    </xf>
    <xf numFmtId="166" fontId="13" fillId="5" borderId="25" xfId="0" applyNumberFormat="1" applyFont="1" applyFill="1" applyBorder="1" applyAlignment="1" applyProtection="1">
      <alignment horizontal="center" vertical="center"/>
    </xf>
    <xf numFmtId="166" fontId="13" fillId="5" borderId="3" xfId="0" applyNumberFormat="1" applyFont="1" applyFill="1" applyBorder="1" applyAlignment="1" applyProtection="1">
      <alignment horizontal="center" vertical="center"/>
      <protection locked="0"/>
    </xf>
    <xf numFmtId="166" fontId="13" fillId="5" borderId="7" xfId="0" applyNumberFormat="1" applyFont="1" applyFill="1" applyBorder="1" applyAlignment="1" applyProtection="1">
      <alignment horizontal="center" vertical="center"/>
      <protection locked="0"/>
    </xf>
    <xf numFmtId="165" fontId="22" fillId="5" borderId="9" xfId="0" applyNumberFormat="1" applyFont="1" applyFill="1" applyBorder="1" applyProtection="1">
      <protection locked="0"/>
    </xf>
    <xf numFmtId="166" fontId="13" fillId="5" borderId="15" xfId="0" applyNumberFormat="1" applyFont="1" applyFill="1" applyBorder="1" applyAlignment="1" applyProtection="1">
      <alignment horizontal="center" vertical="center"/>
      <protection locked="0"/>
    </xf>
    <xf numFmtId="166" fontId="13" fillId="5" borderId="16" xfId="0" applyNumberFormat="1" applyFont="1" applyFill="1" applyBorder="1" applyAlignment="1" applyProtection="1">
      <alignment horizontal="center" vertical="center"/>
      <protection locked="0"/>
    </xf>
    <xf numFmtId="2" fontId="13" fillId="5" borderId="13" xfId="0" applyNumberFormat="1" applyFont="1" applyFill="1" applyBorder="1" applyProtection="1"/>
    <xf numFmtId="165" fontId="22" fillId="5" borderId="5" xfId="0" applyNumberFormat="1" applyFont="1" applyFill="1" applyBorder="1" applyProtection="1">
      <protection locked="0"/>
    </xf>
    <xf numFmtId="166" fontId="13" fillId="5" borderId="26" xfId="0" applyNumberFormat="1" applyFont="1" applyFill="1" applyBorder="1" applyAlignment="1" applyProtection="1">
      <alignment vertical="center"/>
    </xf>
    <xf numFmtId="166" fontId="13" fillId="5" borderId="18" xfId="0" applyNumberFormat="1" applyFont="1" applyFill="1" applyBorder="1" applyAlignment="1" applyProtection="1">
      <alignment vertical="center"/>
    </xf>
    <xf numFmtId="166" fontId="13" fillId="5" borderId="17" xfId="0" applyNumberFormat="1" applyFont="1" applyFill="1" applyBorder="1" applyAlignment="1" applyProtection="1">
      <alignment vertical="center"/>
      <protection locked="0"/>
    </xf>
    <xf numFmtId="166" fontId="13" fillId="5" borderId="18" xfId="0" applyNumberFormat="1" applyFont="1" applyFill="1" applyBorder="1" applyAlignment="1" applyProtection="1">
      <alignment vertical="center"/>
      <protection locked="0"/>
    </xf>
    <xf numFmtId="166" fontId="13" fillId="5" borderId="20" xfId="0" applyNumberFormat="1" applyFont="1" applyFill="1" applyBorder="1" applyAlignment="1" applyProtection="1">
      <alignment horizontal="center" vertical="center"/>
    </xf>
    <xf numFmtId="166" fontId="22" fillId="5" borderId="8" xfId="0" quotePrefix="1" applyNumberFormat="1" applyFont="1" applyFill="1" applyBorder="1" applyAlignment="1" applyProtection="1">
      <alignment horizontal="center" vertical="center"/>
      <protection locked="0"/>
    </xf>
    <xf numFmtId="166" fontId="13" fillId="5" borderId="18" xfId="0" applyNumberFormat="1" applyFont="1" applyFill="1" applyBorder="1" applyAlignment="1" applyProtection="1">
      <alignment horizontal="center" vertical="center"/>
      <protection locked="0"/>
    </xf>
    <xf numFmtId="164" fontId="18" fillId="5" borderId="10" xfId="0" applyFont="1" applyFill="1" applyBorder="1"/>
    <xf numFmtId="164" fontId="20" fillId="0" borderId="10" xfId="0" applyFont="1" applyBorder="1" applyAlignment="1">
      <alignment horizontal="centerContinuous"/>
    </xf>
    <xf numFmtId="164" fontId="18" fillId="0" borderId="10" xfId="0" applyFont="1" applyBorder="1" applyAlignment="1">
      <alignment horizontal="centerContinuous"/>
    </xf>
    <xf numFmtId="14" fontId="21" fillId="0" borderId="10" xfId="0" applyNumberFormat="1" applyFont="1" applyBorder="1" applyAlignment="1">
      <alignment horizontal="centerContinuous"/>
    </xf>
    <xf numFmtId="14" fontId="20" fillId="0" borderId="10" xfId="0" applyNumberFormat="1" applyFont="1" applyBorder="1" applyAlignment="1">
      <alignment horizontal="centerContinuous"/>
    </xf>
    <xf numFmtId="164" fontId="21" fillId="0" borderId="10" xfId="0" applyFont="1" applyBorder="1" applyAlignment="1">
      <alignment horizontal="centerContinuous"/>
    </xf>
    <xf numFmtId="166" fontId="13" fillId="4" borderId="34" xfId="0" applyNumberFormat="1" applyFont="1" applyFill="1" applyBorder="1" applyAlignment="1" applyProtection="1">
      <alignment horizontal="center" vertical="center"/>
      <protection locked="0"/>
    </xf>
    <xf numFmtId="166" fontId="13" fillId="4" borderId="35" xfId="0" applyNumberFormat="1" applyFont="1" applyFill="1" applyBorder="1" applyAlignment="1" applyProtection="1">
      <alignment horizontal="center" vertical="center"/>
      <protection locked="0"/>
    </xf>
    <xf numFmtId="166" fontId="13" fillId="4" borderId="6" xfId="0" applyNumberFormat="1" applyFont="1" applyFill="1" applyBorder="1" applyAlignment="1" applyProtection="1">
      <alignment horizontal="center" vertical="center"/>
      <protection locked="0"/>
    </xf>
    <xf numFmtId="166" fontId="13" fillId="4" borderId="8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Font="1" applyAlignment="1">
      <alignment horizontal="center" wrapText="1"/>
    </xf>
    <xf numFmtId="166" fontId="13" fillId="0" borderId="0" xfId="0" applyNumberFormat="1" applyFont="1" applyAlignment="1">
      <alignment horizontal="right"/>
    </xf>
    <xf numFmtId="164" fontId="18" fillId="4" borderId="44" xfId="0" applyFont="1" applyFill="1" applyBorder="1"/>
    <xf numFmtId="164" fontId="20" fillId="4" borderId="0" xfId="0" applyFont="1" applyFill="1" applyBorder="1" applyAlignment="1">
      <alignment horizontal="centerContinuous"/>
    </xf>
    <xf numFmtId="166" fontId="13" fillId="5" borderId="17" xfId="0" applyNumberFormat="1" applyFont="1" applyFill="1" applyBorder="1" applyAlignment="1" applyProtection="1">
      <alignment horizontal="center" vertical="center"/>
      <protection locked="0"/>
    </xf>
    <xf numFmtId="1" fontId="13" fillId="5" borderId="0" xfId="0" applyNumberFormat="1" applyFont="1" applyFill="1" applyBorder="1" applyAlignment="1" applyProtection="1">
      <alignment horizontal="center" vertical="center"/>
    </xf>
    <xf numFmtId="1" fontId="13" fillId="5" borderId="15" xfId="0" applyNumberFormat="1" applyFont="1" applyFill="1" applyBorder="1" applyAlignment="1" applyProtection="1">
      <alignment horizontal="center" vertical="center"/>
    </xf>
    <xf numFmtId="1" fontId="13" fillId="5" borderId="24" xfId="0" applyNumberFormat="1" applyFont="1" applyFill="1" applyBorder="1" applyAlignment="1" applyProtection="1">
      <alignment horizontal="center" vertical="center"/>
    </xf>
    <xf numFmtId="1" fontId="13" fillId="5" borderId="25" xfId="0" applyNumberFormat="1" applyFont="1" applyFill="1" applyBorder="1" applyAlignment="1" applyProtection="1">
      <alignment horizontal="center" vertical="center"/>
    </xf>
    <xf numFmtId="1" fontId="13" fillId="4" borderId="35" xfId="0" applyNumberFormat="1" applyFont="1" applyFill="1" applyBorder="1" applyAlignment="1" applyProtection="1">
      <alignment horizontal="center" vertical="center"/>
      <protection locked="0"/>
    </xf>
    <xf numFmtId="1" fontId="13" fillId="4" borderId="3" xfId="0" applyNumberFormat="1" applyFont="1" applyFill="1" applyBorder="1" applyAlignment="1" applyProtection="1">
      <alignment horizontal="center" vertical="center"/>
      <protection locked="0"/>
    </xf>
    <xf numFmtId="1" fontId="18" fillId="4" borderId="3" xfId="0" applyNumberFormat="1" applyFont="1" applyFill="1" applyBorder="1" applyAlignment="1" applyProtection="1">
      <alignment horizontal="center" vertical="center"/>
      <protection locked="0"/>
    </xf>
    <xf numFmtId="1" fontId="18" fillId="5" borderId="3" xfId="0" quotePrefix="1" applyNumberFormat="1" applyFont="1" applyFill="1" applyBorder="1" applyAlignment="1" applyProtection="1">
      <alignment horizontal="center" vertical="center"/>
      <protection locked="0"/>
    </xf>
    <xf numFmtId="1" fontId="13" fillId="5" borderId="3" xfId="0" applyNumberFormat="1" applyFont="1" applyFill="1" applyBorder="1" applyAlignment="1" applyProtection="1">
      <alignment horizontal="center" vertical="center"/>
      <protection locked="0"/>
    </xf>
    <xf numFmtId="1" fontId="18" fillId="4" borderId="18" xfId="1" applyNumberFormat="1" applyFont="1" applyFill="1" applyBorder="1" applyAlignment="1" applyProtection="1">
      <alignment horizontal="center" vertical="center"/>
      <protection locked="0"/>
    </xf>
    <xf numFmtId="164" fontId="20" fillId="0" borderId="0" xfId="0" applyFont="1" applyBorder="1" applyAlignment="1">
      <alignment horizontal="centerContinuous"/>
    </xf>
    <xf numFmtId="1" fontId="22" fillId="4" borderId="18" xfId="0" quotePrefix="1" applyNumberFormat="1" applyFont="1" applyFill="1" applyBorder="1" applyAlignment="1" applyProtection="1">
      <alignment horizontal="center" vertical="center"/>
      <protection locked="0"/>
    </xf>
    <xf numFmtId="1" fontId="13" fillId="5" borderId="14" xfId="0" applyNumberFormat="1" applyFont="1" applyFill="1" applyBorder="1" applyAlignment="1" applyProtection="1">
      <alignment horizontal="center" vertical="center"/>
      <protection locked="0"/>
    </xf>
    <xf numFmtId="1" fontId="13" fillId="5" borderId="15" xfId="0" applyNumberFormat="1" applyFont="1" applyFill="1" applyBorder="1" applyAlignment="1" applyProtection="1">
      <alignment horizontal="center" vertical="center"/>
      <protection locked="0"/>
    </xf>
    <xf numFmtId="1" fontId="13" fillId="5" borderId="26" xfId="0" applyNumberFormat="1" applyFont="1" applyFill="1" applyBorder="1" applyAlignment="1" applyProtection="1">
      <alignment horizontal="center" vertical="center"/>
    </xf>
    <xf numFmtId="1" fontId="13" fillId="5" borderId="18" xfId="0" applyNumberFormat="1" applyFont="1" applyFill="1" applyBorder="1" applyAlignment="1" applyProtection="1">
      <alignment horizontal="center" vertical="center"/>
    </xf>
    <xf numFmtId="1" fontId="13" fillId="5" borderId="17" xfId="0" applyNumberFormat="1" applyFont="1" applyFill="1" applyBorder="1" applyAlignment="1" applyProtection="1">
      <alignment horizontal="center" vertical="center"/>
      <protection locked="0"/>
    </xf>
    <xf numFmtId="164" fontId="18" fillId="2" borderId="27" xfId="0" applyFont="1" applyFill="1" applyBorder="1" applyAlignment="1" applyProtection="1">
      <alignment horizontal="center" vertical="center"/>
    </xf>
    <xf numFmtId="164" fontId="18" fillId="2" borderId="42" xfId="0" applyFont="1" applyFill="1" applyBorder="1" applyAlignment="1" applyProtection="1">
      <alignment horizontal="center" vertical="center"/>
    </xf>
    <xf numFmtId="166" fontId="13" fillId="4" borderId="45" xfId="0" applyNumberFormat="1" applyFont="1" applyFill="1" applyBorder="1" applyAlignment="1" applyProtection="1">
      <alignment horizontal="center" vertical="center"/>
      <protection locked="0"/>
    </xf>
    <xf numFmtId="1" fontId="13" fillId="4" borderId="16" xfId="0" applyNumberFormat="1" applyFont="1" applyFill="1" applyBorder="1" applyAlignment="1" applyProtection="1">
      <alignment horizontal="center" vertical="center"/>
      <protection locked="0"/>
    </xf>
    <xf numFmtId="166" fontId="13" fillId="4" borderId="16" xfId="0" applyNumberFormat="1" applyFont="1" applyFill="1" applyBorder="1" applyAlignment="1" applyProtection="1">
      <alignment horizontal="center" vertical="center"/>
      <protection locked="0"/>
    </xf>
    <xf numFmtId="166" fontId="13" fillId="4" borderId="9" xfId="0" applyNumberFormat="1" applyFont="1" applyFill="1" applyBorder="1" applyAlignment="1" applyProtection="1">
      <alignment horizontal="center" vertical="center"/>
      <protection locked="0"/>
    </xf>
    <xf numFmtId="166" fontId="18" fillId="4" borderId="34" xfId="0" applyNumberFormat="1" applyFont="1" applyFill="1" applyBorder="1" applyAlignment="1" applyProtection="1">
      <alignment horizontal="center" vertical="center"/>
      <protection locked="0"/>
    </xf>
    <xf numFmtId="166" fontId="18" fillId="4" borderId="46" xfId="0" applyNumberFormat="1" applyFont="1" applyFill="1" applyBorder="1" applyAlignment="1" applyProtection="1">
      <alignment horizontal="center" vertical="center"/>
      <protection locked="0"/>
    </xf>
    <xf numFmtId="166" fontId="18" fillId="4" borderId="13" xfId="1" applyNumberFormat="1" applyFont="1" applyFill="1" applyBorder="1" applyAlignment="1" applyProtection="1">
      <alignment horizontal="center" vertical="center"/>
      <protection locked="0"/>
    </xf>
    <xf numFmtId="166" fontId="18" fillId="4" borderId="5" xfId="1" applyNumberFormat="1" applyFont="1" applyFill="1" applyBorder="1" applyAlignment="1" applyProtection="1">
      <alignment horizontal="center" vertical="center"/>
      <protection locked="0"/>
    </xf>
    <xf numFmtId="164" fontId="14" fillId="0" borderId="47" xfId="0" applyFont="1" applyBorder="1" applyAlignment="1" applyProtection="1">
      <alignment horizontal="center"/>
    </xf>
    <xf numFmtId="164" fontId="16" fillId="0" borderId="0" xfId="0" applyFont="1" applyBorder="1" applyProtection="1">
      <protection locked="0"/>
    </xf>
    <xf numFmtId="164" fontId="14" fillId="0" borderId="22" xfId="0" applyFont="1" applyBorder="1" applyAlignment="1" applyProtection="1">
      <alignment horizontal="center"/>
    </xf>
    <xf numFmtId="164" fontId="14" fillId="0" borderId="23" xfId="0" applyFont="1" applyBorder="1" applyAlignment="1" applyProtection="1">
      <alignment horizontal="center"/>
    </xf>
    <xf numFmtId="164" fontId="13" fillId="0" borderId="0" xfId="0" applyFont="1" applyBorder="1"/>
    <xf numFmtId="164" fontId="14" fillId="2" borderId="32" xfId="0" applyFont="1" applyFill="1" applyBorder="1" applyAlignment="1" applyProtection="1">
      <alignment horizontal="center" vertical="center" wrapText="1"/>
      <protection locked="0"/>
    </xf>
    <xf numFmtId="164" fontId="13" fillId="0" borderId="0" xfId="0" applyFont="1" applyAlignment="1">
      <alignment vertical="center"/>
    </xf>
    <xf numFmtId="164" fontId="14" fillId="2" borderId="39" xfId="0" applyFont="1" applyFill="1" applyBorder="1" applyAlignment="1" applyProtection="1">
      <alignment horizontal="center" vertical="center" wrapText="1"/>
      <protection locked="0"/>
    </xf>
    <xf numFmtId="164" fontId="14" fillId="2" borderId="2" xfId="0" applyFont="1" applyFill="1" applyBorder="1" applyAlignment="1" applyProtection="1">
      <alignment horizontal="center" wrapText="1"/>
      <protection locked="0"/>
    </xf>
    <xf numFmtId="164" fontId="14" fillId="2" borderId="2" xfId="0" applyFont="1" applyFill="1" applyBorder="1" applyAlignment="1" applyProtection="1">
      <alignment horizontal="center" vertical="center" wrapText="1"/>
      <protection locked="0"/>
    </xf>
    <xf numFmtId="164" fontId="18" fillId="2" borderId="2" xfId="0" applyFont="1" applyFill="1" applyBorder="1" applyAlignment="1" applyProtection="1">
      <alignment horizontal="center" vertical="center" wrapText="1"/>
    </xf>
    <xf numFmtId="164" fontId="18" fillId="2" borderId="40" xfId="0" applyFont="1" applyFill="1" applyBorder="1" applyAlignment="1" applyProtection="1">
      <alignment horizontal="center" vertical="center" wrapText="1"/>
    </xf>
    <xf numFmtId="164" fontId="16" fillId="0" borderId="22" xfId="0" applyFont="1" applyBorder="1" applyProtection="1">
      <protection locked="0"/>
    </xf>
    <xf numFmtId="164" fontId="14" fillId="0" borderId="47" xfId="0" applyFont="1" applyBorder="1" applyAlignment="1" applyProtection="1">
      <alignment horizontal="left"/>
    </xf>
    <xf numFmtId="164" fontId="15" fillId="0" borderId="47" xfId="0" applyFont="1" applyBorder="1" applyProtection="1">
      <protection locked="0"/>
    </xf>
    <xf numFmtId="164" fontId="19" fillId="5" borderId="0" xfId="0" applyFont="1" applyFill="1"/>
    <xf numFmtId="1" fontId="18" fillId="0" borderId="3" xfId="0" quotePrefix="1" applyNumberFormat="1" applyFont="1" applyFill="1" applyBorder="1" applyAlignment="1" applyProtection="1">
      <alignment horizontal="center" vertical="center"/>
      <protection locked="0"/>
    </xf>
    <xf numFmtId="165" fontId="18" fillId="5" borderId="9" xfId="0" applyNumberFormat="1" applyFont="1" applyFill="1" applyBorder="1" applyProtection="1">
      <protection locked="0"/>
    </xf>
    <xf numFmtId="165" fontId="18" fillId="5" borderId="5" xfId="0" applyNumberFormat="1" applyFont="1" applyFill="1" applyBorder="1" applyProtection="1">
      <protection locked="0"/>
    </xf>
    <xf numFmtId="166" fontId="18" fillId="0" borderId="3" xfId="0" quotePrefix="1" applyNumberFormat="1" applyFont="1" applyFill="1" applyBorder="1" applyAlignment="1" applyProtection="1">
      <alignment horizontal="center" vertical="center"/>
      <protection locked="0"/>
    </xf>
    <xf numFmtId="164" fontId="18" fillId="2" borderId="4" xfId="0" applyFont="1" applyFill="1" applyBorder="1" applyAlignment="1">
      <alignment horizontal="center" vertical="center"/>
    </xf>
    <xf numFmtId="164" fontId="13" fillId="0" borderId="22" xfId="0" applyFont="1" applyBorder="1"/>
    <xf numFmtId="164" fontId="16" fillId="0" borderId="23" xfId="0" applyFont="1" applyBorder="1" applyProtection="1">
      <protection locked="0"/>
    </xf>
    <xf numFmtId="166" fontId="18" fillId="4" borderId="18" xfId="0" applyNumberFormat="1" applyFont="1" applyFill="1" applyBorder="1" applyAlignment="1" applyProtection="1">
      <alignment horizontal="center" vertical="center"/>
      <protection locked="0"/>
    </xf>
    <xf numFmtId="166" fontId="27" fillId="4" borderId="18" xfId="0" applyNumberFormat="1" applyFont="1" applyFill="1" applyBorder="1" applyAlignment="1">
      <alignment horizontal="center" vertical="center"/>
    </xf>
    <xf numFmtId="166" fontId="18" fillId="4" borderId="5" xfId="0" applyNumberFormat="1" applyFont="1" applyFill="1" applyBorder="1" applyAlignment="1" applyProtection="1">
      <alignment horizontal="center" vertical="center"/>
      <protection locked="0"/>
    </xf>
    <xf numFmtId="166" fontId="18" fillId="4" borderId="18" xfId="0" applyNumberFormat="1" applyFont="1" applyFill="1" applyBorder="1" applyAlignment="1">
      <alignment horizontal="center" vertical="center"/>
    </xf>
    <xf numFmtId="164" fontId="2" fillId="2" borderId="4" xfId="0" applyFont="1" applyFill="1" applyBorder="1" applyAlignment="1">
      <alignment horizontal="center" vertical="center"/>
    </xf>
    <xf numFmtId="164" fontId="13" fillId="0" borderId="43" xfId="0" applyFont="1" applyBorder="1" applyAlignment="1">
      <alignment vertical="center"/>
    </xf>
    <xf numFmtId="164" fontId="18" fillId="4" borderId="43" xfId="0" applyFont="1" applyFill="1" applyBorder="1" applyAlignment="1">
      <alignment horizontal="right" vertical="center"/>
    </xf>
    <xf numFmtId="164" fontId="18" fillId="4" borderId="11" xfId="0" applyFont="1" applyFill="1" applyBorder="1" applyAlignment="1">
      <alignment vertical="center"/>
    </xf>
    <xf numFmtId="166" fontId="13" fillId="0" borderId="0" xfId="0" applyNumberFormat="1" applyFont="1" applyAlignment="1">
      <alignment vertical="center"/>
    </xf>
    <xf numFmtId="166" fontId="13" fillId="0" borderId="0" xfId="0" applyNumberFormat="1" applyFont="1" applyAlignment="1">
      <alignment horizontal="right" vertical="center"/>
    </xf>
    <xf numFmtId="166" fontId="4" fillId="0" borderId="0" xfId="0" applyNumberFormat="1" applyFont="1" applyBorder="1" applyAlignment="1" applyProtection="1">
      <alignment horizontal="right" vertical="center"/>
      <protection locked="0"/>
    </xf>
    <xf numFmtId="166" fontId="8" fillId="6" borderId="11" xfId="0" applyNumberFormat="1" applyFont="1" applyFill="1" applyBorder="1" applyAlignment="1">
      <alignment horizontal="center" vertical="center"/>
    </xf>
    <xf numFmtId="2" fontId="8" fillId="6" borderId="11" xfId="0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 applyProtection="1">
      <alignment horizontal="center" vertical="center"/>
      <protection locked="0"/>
    </xf>
    <xf numFmtId="164" fontId="13" fillId="0" borderId="43" xfId="0" applyFont="1" applyBorder="1" applyAlignment="1">
      <alignment horizontal="right" vertical="center"/>
    </xf>
    <xf numFmtId="164" fontId="13" fillId="0" borderId="0" xfId="0" applyFont="1" applyBorder="1" applyAlignment="1">
      <alignment vertical="center"/>
    </xf>
    <xf numFmtId="164" fontId="18" fillId="4" borderId="0" xfId="0" applyFont="1" applyFill="1" applyBorder="1" applyAlignment="1">
      <alignment horizontal="right" vertical="center"/>
    </xf>
    <xf numFmtId="164" fontId="18" fillId="4" borderId="0" xfId="0" applyFont="1" applyFill="1" applyBorder="1" applyAlignment="1">
      <alignment vertical="center"/>
    </xf>
    <xf numFmtId="164" fontId="13" fillId="0" borderId="0" xfId="0" applyFont="1" applyBorder="1" applyAlignment="1">
      <alignment horizontal="right" vertical="center"/>
    </xf>
    <xf numFmtId="166" fontId="8" fillId="0" borderId="0" xfId="0" applyNumberFormat="1" applyFont="1" applyFill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</xdr:row>
      <xdr:rowOff>0</xdr:rowOff>
    </xdr:from>
    <xdr:to>
      <xdr:col>19</xdr:col>
      <xdr:colOff>45289</xdr:colOff>
      <xdr:row>4</xdr:row>
      <xdr:rowOff>214512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EB81482-C75C-4170-BA6C-0CDA1CF4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0" y="421821"/>
          <a:ext cx="2467360" cy="12214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87702</xdr:colOff>
      <xdr:row>1</xdr:row>
      <xdr:rowOff>50936</xdr:rowOff>
    </xdr:from>
    <xdr:to>
      <xdr:col>19</xdr:col>
      <xdr:colOff>155984</xdr:colOff>
      <xdr:row>4</xdr:row>
      <xdr:rowOff>263848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B6167EA-E9E8-409A-8262-90DA6534E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1111" y="466572"/>
          <a:ext cx="2475509" cy="12173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81643</xdr:colOff>
      <xdr:row>29</xdr:row>
      <xdr:rowOff>231319</xdr:rowOff>
    </xdr:from>
    <xdr:to>
      <xdr:col>2</xdr:col>
      <xdr:colOff>1590515</xdr:colOff>
      <xdr:row>35</xdr:row>
      <xdr:rowOff>51953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43" y="11592046"/>
          <a:ext cx="2392099" cy="1361953"/>
        </a:xfrm>
        <a:prstGeom prst="rect">
          <a:avLst/>
        </a:prstGeom>
      </xdr:spPr>
    </xdr:pic>
    <xdr:clientData/>
  </xdr:twoCellAnchor>
  <xdr:twoCellAnchor editAs="oneCell">
    <xdr:from>
      <xdr:col>16</xdr:col>
      <xdr:colOff>121226</xdr:colOff>
      <xdr:row>1</xdr:row>
      <xdr:rowOff>51954</xdr:rowOff>
    </xdr:from>
    <xdr:to>
      <xdr:col>19</xdr:col>
      <xdr:colOff>86590</xdr:colOff>
      <xdr:row>4</xdr:row>
      <xdr:rowOff>222026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04A5FC5-18A6-4459-8006-1A044B2C7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2681" y="467590"/>
          <a:ext cx="2372591" cy="11745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</xdr:row>
      <xdr:rowOff>0</xdr:rowOff>
    </xdr:from>
    <xdr:to>
      <xdr:col>18</xdr:col>
      <xdr:colOff>710046</xdr:colOff>
      <xdr:row>4</xdr:row>
      <xdr:rowOff>170072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7C3C17C3-8F71-44E4-9295-DA4D368FA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24364" y="415636"/>
          <a:ext cx="2372591" cy="11745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</xdr:row>
      <xdr:rowOff>0</xdr:rowOff>
    </xdr:from>
    <xdr:to>
      <xdr:col>20</xdr:col>
      <xdr:colOff>127412</xdr:colOff>
      <xdr:row>4</xdr:row>
      <xdr:rowOff>171000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C1A32DA-B22A-40C8-B133-D8E7CC059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48214" y="425223"/>
          <a:ext cx="2372591" cy="1174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</xdr:row>
      <xdr:rowOff>0</xdr:rowOff>
    </xdr:from>
    <xdr:to>
      <xdr:col>20</xdr:col>
      <xdr:colOff>127412</xdr:colOff>
      <xdr:row>4</xdr:row>
      <xdr:rowOff>171000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E313C54-FFCF-454B-B92D-4046D917F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48214" y="425223"/>
          <a:ext cx="2372591" cy="11745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142875</xdr:colOff>
      <xdr:row>0</xdr:row>
      <xdr:rowOff>404813</xdr:rowOff>
    </xdr:from>
    <xdr:to>
      <xdr:col>19</xdr:col>
      <xdr:colOff>127413</xdr:colOff>
      <xdr:row>4</xdr:row>
      <xdr:rowOff>147188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3E5D20F-2C16-42A0-A128-47CF833B8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35313" y="404813"/>
          <a:ext cx="2389600" cy="1194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32"/>
  <sheetViews>
    <sheetView showGridLines="0" topLeftCell="A19" zoomScale="55" zoomScaleNormal="55" zoomScaleSheetLayoutView="40" workbookViewId="0">
      <selection activeCell="X14" sqref="X14"/>
    </sheetView>
  </sheetViews>
  <sheetFormatPr baseColWidth="10" defaultColWidth="11.5546875" defaultRowHeight="23.25"/>
  <cols>
    <col min="1" max="1" width="1.5546875" style="1" customWidth="1"/>
    <col min="2" max="2" width="7.33203125" style="1" customWidth="1"/>
    <col min="3" max="3" width="28.77734375" style="1" customWidth="1"/>
    <col min="4" max="4" width="10.77734375" style="1" customWidth="1"/>
    <col min="5" max="5" width="12.33203125" style="1" customWidth="1"/>
    <col min="6" max="6" width="12.109375" style="1" customWidth="1"/>
    <col min="7" max="8" width="10.77734375" style="1" customWidth="1"/>
    <col min="9" max="12" width="8.6640625" style="1" customWidth="1"/>
    <col min="13" max="13" width="12.5546875" style="1" customWidth="1"/>
    <col min="14" max="14" width="10.77734375" style="1" customWidth="1"/>
    <col min="15" max="15" width="12.109375" style="1" customWidth="1"/>
    <col min="16" max="17" width="10.77734375" style="1" customWidth="1"/>
    <col min="18" max="21" width="8.6640625" style="1" customWidth="1"/>
    <col min="22" max="16384" width="11.5546875" style="1"/>
  </cols>
  <sheetData>
    <row r="1" spans="2:21" ht="33" customHeight="1">
      <c r="B1" s="20" t="s">
        <v>45</v>
      </c>
    </row>
    <row r="2" spans="2:21" s="69" customFormat="1" ht="21.75"/>
    <row r="3" spans="2:21" s="114" customFormat="1" ht="24.95" customHeight="1">
      <c r="B3" s="21" t="s">
        <v>22</v>
      </c>
      <c r="C3" s="21"/>
      <c r="D3" s="211"/>
      <c r="E3" s="111"/>
      <c r="F3" s="112" t="s">
        <v>15</v>
      </c>
      <c r="G3" s="155"/>
      <c r="H3" s="155"/>
      <c r="I3" s="156"/>
      <c r="J3" s="156"/>
      <c r="K3" s="156"/>
      <c r="L3" s="112" t="s">
        <v>16</v>
      </c>
      <c r="M3" s="156"/>
      <c r="N3" s="156"/>
      <c r="O3" s="156"/>
      <c r="P3" s="156"/>
      <c r="Q3" s="69"/>
    </row>
    <row r="4" spans="2:21" s="114" customFormat="1" ht="33.6" customHeight="1">
      <c r="B4" s="115"/>
      <c r="C4" s="115"/>
      <c r="D4" s="116" t="s">
        <v>38</v>
      </c>
      <c r="E4" s="159"/>
      <c r="F4" s="114" t="s">
        <v>6</v>
      </c>
      <c r="G4" s="78"/>
      <c r="H4" s="78"/>
      <c r="I4" s="80" t="s">
        <v>18</v>
      </c>
      <c r="J4" s="117"/>
      <c r="K4" s="154"/>
      <c r="L4" s="78" t="s">
        <v>3</v>
      </c>
      <c r="M4" s="113" t="s">
        <v>17</v>
      </c>
      <c r="N4" s="157"/>
      <c r="O4" s="158"/>
      <c r="P4" s="155"/>
      <c r="R4" s="115"/>
      <c r="S4" s="118"/>
      <c r="T4" s="119"/>
    </row>
    <row r="5" spans="2:21" s="69" customFormat="1" ht="21.75">
      <c r="B5" s="120"/>
      <c r="C5" s="121"/>
      <c r="E5" s="122"/>
      <c r="F5" s="122"/>
      <c r="G5" s="122"/>
      <c r="I5" s="123"/>
      <c r="J5" s="85"/>
      <c r="K5" s="85"/>
      <c r="L5" s="85"/>
      <c r="P5" s="124"/>
      <c r="Q5" s="121"/>
      <c r="R5" s="121"/>
      <c r="S5" s="121"/>
      <c r="T5" s="121"/>
      <c r="U5" s="121"/>
    </row>
    <row r="6" spans="2:21" s="69" customFormat="1" ht="22.5" thickBot="1">
      <c r="B6" s="120"/>
      <c r="C6" s="121"/>
      <c r="E6" s="122"/>
      <c r="F6" s="122"/>
      <c r="G6" s="122"/>
      <c r="I6" s="125"/>
      <c r="J6" s="85"/>
      <c r="K6" s="85"/>
      <c r="L6" s="85"/>
      <c r="M6" s="121"/>
      <c r="N6" s="121"/>
      <c r="O6" s="121"/>
      <c r="P6" s="121"/>
      <c r="Q6" s="121"/>
      <c r="R6" s="121"/>
      <c r="S6" s="121"/>
      <c r="T6" s="121"/>
      <c r="U6" s="121"/>
    </row>
    <row r="7" spans="2:21" s="69" customFormat="1" ht="27" customHeight="1" thickBot="1">
      <c r="B7" s="126"/>
      <c r="C7" s="44"/>
      <c r="D7" s="45"/>
      <c r="E7" s="196" t="s">
        <v>10</v>
      </c>
      <c r="F7" s="196"/>
      <c r="G7" s="196"/>
      <c r="H7" s="196"/>
      <c r="I7" s="196"/>
      <c r="J7" s="196"/>
      <c r="K7" s="196"/>
      <c r="L7" s="198" t="s">
        <v>46</v>
      </c>
      <c r="M7" s="196"/>
      <c r="N7" s="196"/>
      <c r="O7" s="196"/>
      <c r="P7" s="196"/>
      <c r="Q7" s="196"/>
      <c r="R7" s="196"/>
      <c r="S7" s="199"/>
      <c r="T7" s="197"/>
      <c r="U7" s="123"/>
    </row>
    <row r="8" spans="2:21" s="69" customFormat="1" ht="72" customHeight="1">
      <c r="B8" s="216" t="s">
        <v>11</v>
      </c>
      <c r="C8" s="186" t="s">
        <v>4</v>
      </c>
      <c r="D8" s="52" t="s">
        <v>9</v>
      </c>
      <c r="E8" s="53" t="s">
        <v>21</v>
      </c>
      <c r="F8" s="54" t="s">
        <v>27</v>
      </c>
      <c r="G8" s="55" t="s">
        <v>13</v>
      </c>
      <c r="H8" s="56" t="s">
        <v>0</v>
      </c>
      <c r="I8" s="56" t="s">
        <v>1</v>
      </c>
      <c r="J8" s="56" t="s">
        <v>26</v>
      </c>
      <c r="K8" s="57" t="s">
        <v>2</v>
      </c>
      <c r="L8" s="52" t="s">
        <v>9</v>
      </c>
      <c r="M8" s="53" t="s">
        <v>21</v>
      </c>
      <c r="N8" s="54" t="s">
        <v>27</v>
      </c>
      <c r="O8" s="55" t="s">
        <v>13</v>
      </c>
      <c r="P8" s="56" t="s">
        <v>0</v>
      </c>
      <c r="Q8" s="56" t="s">
        <v>1</v>
      </c>
      <c r="R8" s="56" t="s">
        <v>26</v>
      </c>
      <c r="S8" s="58" t="s">
        <v>2</v>
      </c>
    </row>
    <row r="9" spans="2:21" s="69" customFormat="1" ht="24.75" customHeight="1" thickBot="1">
      <c r="B9" s="128" t="s">
        <v>3</v>
      </c>
      <c r="C9" s="187"/>
      <c r="D9" s="59" t="s">
        <v>5</v>
      </c>
      <c r="E9" s="60" t="s">
        <v>6</v>
      </c>
      <c r="F9" s="61" t="s">
        <v>6</v>
      </c>
      <c r="G9" s="61" t="s">
        <v>7</v>
      </c>
      <c r="H9" s="62" t="s">
        <v>6</v>
      </c>
      <c r="I9" s="62" t="s">
        <v>6</v>
      </c>
      <c r="J9" s="62" t="s">
        <v>6</v>
      </c>
      <c r="K9" s="63" t="s">
        <v>6</v>
      </c>
      <c r="L9" s="64" t="s">
        <v>3</v>
      </c>
      <c r="M9" s="60" t="s">
        <v>6</v>
      </c>
      <c r="N9" s="66" t="s">
        <v>6</v>
      </c>
      <c r="O9" s="66" t="s">
        <v>7</v>
      </c>
      <c r="P9" s="67" t="s">
        <v>6</v>
      </c>
      <c r="Q9" s="67" t="s">
        <v>6</v>
      </c>
      <c r="R9" s="67" t="s">
        <v>6</v>
      </c>
      <c r="S9" s="68" t="s">
        <v>6</v>
      </c>
    </row>
    <row r="10" spans="2:21" s="69" customFormat="1" ht="40.15" customHeight="1">
      <c r="B10" s="129"/>
      <c r="C10" s="130"/>
      <c r="D10" s="131"/>
      <c r="E10" s="132"/>
      <c r="F10" s="170"/>
      <c r="G10" s="133"/>
      <c r="H10" s="133"/>
      <c r="I10" s="133"/>
      <c r="J10" s="134"/>
      <c r="K10" s="135"/>
      <c r="L10" s="160">
        <f>B10*D10/1000</f>
        <v>0</v>
      </c>
      <c r="M10" s="173">
        <f>$L10*E10</f>
        <v>0</v>
      </c>
      <c r="N10" s="173">
        <f>$L10*F10</f>
        <v>0</v>
      </c>
      <c r="O10" s="161">
        <f>$L10*G10</f>
        <v>0</v>
      </c>
      <c r="P10" s="161">
        <f>$L10*H10</f>
        <v>0</v>
      </c>
      <c r="Q10" s="161">
        <f>$L10*I10</f>
        <v>0</v>
      </c>
      <c r="R10" s="161">
        <f>$L10*J10</f>
        <v>0</v>
      </c>
      <c r="S10" s="162">
        <f>$L10*K10</f>
        <v>0</v>
      </c>
    </row>
    <row r="11" spans="2:21" s="69" customFormat="1" ht="40.15" customHeight="1">
      <c r="B11" s="136"/>
      <c r="C11" s="137"/>
      <c r="D11" s="138"/>
      <c r="E11" s="139"/>
      <c r="F11" s="139"/>
      <c r="G11" s="133"/>
      <c r="H11" s="133"/>
      <c r="I11" s="133"/>
      <c r="J11" s="140"/>
      <c r="K11" s="135"/>
      <c r="L11" s="163">
        <f>B11*D11/1000</f>
        <v>0</v>
      </c>
      <c r="M11" s="174">
        <f>$L11*E11</f>
        <v>0</v>
      </c>
      <c r="N11" s="174">
        <f>$L11*F11</f>
        <v>0</v>
      </c>
      <c r="O11" s="96">
        <f>$L11*G11</f>
        <v>0</v>
      </c>
      <c r="P11" s="96">
        <f>$L11*H11</f>
        <v>0</v>
      </c>
      <c r="Q11" s="96">
        <f>$L11*I11</f>
        <v>0</v>
      </c>
      <c r="R11" s="96">
        <f>$L11*J11</f>
        <v>0</v>
      </c>
      <c r="S11" s="97">
        <f>$L11*K11</f>
        <v>0</v>
      </c>
    </row>
    <row r="12" spans="2:21" s="69" customFormat="1" ht="40.15" customHeight="1">
      <c r="B12" s="136"/>
      <c r="C12" s="137"/>
      <c r="D12" s="138"/>
      <c r="E12" s="139"/>
      <c r="F12" s="139"/>
      <c r="G12" s="133"/>
      <c r="H12" s="133"/>
      <c r="I12" s="133"/>
      <c r="J12" s="140"/>
      <c r="K12" s="135"/>
      <c r="L12" s="163">
        <f>B12*D12/1000</f>
        <v>0</v>
      </c>
      <c r="M12" s="174">
        <f>$L12*E12</f>
        <v>0</v>
      </c>
      <c r="N12" s="174">
        <f>$L12*F12</f>
        <v>0</v>
      </c>
      <c r="O12" s="96">
        <f>$L12*G12</f>
        <v>0</v>
      </c>
      <c r="P12" s="96">
        <f>$L12*H12</f>
        <v>0</v>
      </c>
      <c r="Q12" s="96">
        <f>$L12*I12</f>
        <v>0</v>
      </c>
      <c r="R12" s="96">
        <f>$L12*J12</f>
        <v>0</v>
      </c>
      <c r="S12" s="97">
        <f>$L12*K12</f>
        <v>0</v>
      </c>
    </row>
    <row r="13" spans="2:21" s="69" customFormat="1" ht="40.15" customHeight="1">
      <c r="B13" s="136"/>
      <c r="C13" s="137"/>
      <c r="D13" s="138"/>
      <c r="E13" s="139"/>
      <c r="F13" s="139"/>
      <c r="G13" s="133"/>
      <c r="H13" s="133"/>
      <c r="I13" s="133"/>
      <c r="J13" s="140"/>
      <c r="K13" s="135"/>
      <c r="L13" s="163">
        <f>B13*D13/1000</f>
        <v>0</v>
      </c>
      <c r="M13" s="174">
        <f>$L13*E13</f>
        <v>0</v>
      </c>
      <c r="N13" s="174">
        <f>$L13*F13</f>
        <v>0</v>
      </c>
      <c r="O13" s="96">
        <f>$L13*G13</f>
        <v>0</v>
      </c>
      <c r="P13" s="96">
        <f>$L13*H13</f>
        <v>0</v>
      </c>
      <c r="Q13" s="96">
        <f>$L13*I13</f>
        <v>0</v>
      </c>
      <c r="R13" s="96">
        <f>$L13*J13</f>
        <v>0</v>
      </c>
      <c r="S13" s="97">
        <f>$L13*K13</f>
        <v>0</v>
      </c>
    </row>
    <row r="14" spans="2:21" s="69" customFormat="1" ht="40.15" customHeight="1">
      <c r="B14" s="136"/>
      <c r="C14" s="137"/>
      <c r="D14" s="138"/>
      <c r="E14" s="139"/>
      <c r="F14" s="139"/>
      <c r="G14" s="133"/>
      <c r="H14" s="133"/>
      <c r="I14" s="133"/>
      <c r="J14" s="140"/>
      <c r="K14" s="135"/>
      <c r="L14" s="163">
        <f>B14*D14/1000</f>
        <v>0</v>
      </c>
      <c r="M14" s="174">
        <f>$L14*E14</f>
        <v>0</v>
      </c>
      <c r="N14" s="174">
        <f>$L14*F14</f>
        <v>0</v>
      </c>
      <c r="O14" s="96">
        <f>$L14*G14</f>
        <v>0</v>
      </c>
      <c r="P14" s="96">
        <f>$L14*H14</f>
        <v>0</v>
      </c>
      <c r="Q14" s="96">
        <f>$L14*I14</f>
        <v>0</v>
      </c>
      <c r="R14" s="96">
        <f>$L14*J14</f>
        <v>0</v>
      </c>
      <c r="S14" s="97">
        <f>$L14*K14</f>
        <v>0</v>
      </c>
    </row>
    <row r="15" spans="2:21" s="69" customFormat="1" ht="40.15" customHeight="1">
      <c r="B15" s="136"/>
      <c r="C15" s="137"/>
      <c r="D15" s="138"/>
      <c r="E15" s="139"/>
      <c r="F15" s="139"/>
      <c r="G15" s="133"/>
      <c r="H15" s="133"/>
      <c r="I15" s="133"/>
      <c r="J15" s="140"/>
      <c r="K15" s="135"/>
      <c r="L15" s="163">
        <f>B15*D15/1000</f>
        <v>0</v>
      </c>
      <c r="M15" s="174">
        <f>$L15*E15</f>
        <v>0</v>
      </c>
      <c r="N15" s="174">
        <f>$L15*F15</f>
        <v>0</v>
      </c>
      <c r="O15" s="96">
        <f>$L15*G15</f>
        <v>0</v>
      </c>
      <c r="P15" s="96">
        <f>$L15*H15</f>
        <v>0</v>
      </c>
      <c r="Q15" s="96">
        <f>$L15*I15</f>
        <v>0</v>
      </c>
      <c r="R15" s="96">
        <f>$L15*J15</f>
        <v>0</v>
      </c>
      <c r="S15" s="97">
        <f>$L15*K15</f>
        <v>0</v>
      </c>
    </row>
    <row r="16" spans="2:21" s="69" customFormat="1" ht="40.15" customHeight="1">
      <c r="B16" s="136"/>
      <c r="C16" s="142"/>
      <c r="D16" s="138"/>
      <c r="E16" s="139"/>
      <c r="F16" s="139"/>
      <c r="G16" s="143"/>
      <c r="H16" s="143"/>
      <c r="I16" s="143"/>
      <c r="J16" s="144"/>
      <c r="K16" s="131"/>
      <c r="L16" s="163">
        <f>B16*D16/1000</f>
        <v>0</v>
      </c>
      <c r="M16" s="174">
        <f>$L16*E16</f>
        <v>0</v>
      </c>
      <c r="N16" s="174">
        <f>$L16*F16</f>
        <v>0</v>
      </c>
      <c r="O16" s="96">
        <f>$L16*G16</f>
        <v>0</v>
      </c>
      <c r="P16" s="96">
        <f>$L16*H16</f>
        <v>0</v>
      </c>
      <c r="Q16" s="96">
        <f>$L16*I16</f>
        <v>0</v>
      </c>
      <c r="R16" s="96">
        <f>$L16*J16</f>
        <v>0</v>
      </c>
      <c r="S16" s="97">
        <f>$L16*K16</f>
        <v>0</v>
      </c>
    </row>
    <row r="17" spans="2:21" s="69" customFormat="1" ht="40.15" customHeight="1" thickBot="1">
      <c r="B17" s="145"/>
      <c r="C17" s="146"/>
      <c r="D17" s="147"/>
      <c r="E17" s="148"/>
      <c r="F17" s="148"/>
      <c r="G17" s="149"/>
      <c r="H17" s="149"/>
      <c r="I17" s="149"/>
      <c r="J17" s="150"/>
      <c r="K17" s="151"/>
      <c r="L17" s="188">
        <f>B17*D17/1000</f>
        <v>0</v>
      </c>
      <c r="M17" s="189">
        <f>$L17*E17</f>
        <v>0</v>
      </c>
      <c r="N17" s="189">
        <f>F17*L17</f>
        <v>0</v>
      </c>
      <c r="O17" s="190">
        <f>L17*G17</f>
        <v>0</v>
      </c>
      <c r="P17" s="190">
        <f>H17*L17</f>
        <v>0</v>
      </c>
      <c r="Q17" s="190">
        <f>I17*L17</f>
        <v>0</v>
      </c>
      <c r="R17" s="190">
        <f>J17*L17</f>
        <v>0</v>
      </c>
      <c r="S17" s="191">
        <f>K17*L17</f>
        <v>0</v>
      </c>
    </row>
    <row r="18" spans="2:21" s="69" customFormat="1" ht="40.15" customHeight="1">
      <c r="C18" s="85"/>
      <c r="D18" s="86"/>
      <c r="E18" s="87"/>
      <c r="F18" s="87"/>
      <c r="G18" s="88"/>
      <c r="H18" s="89"/>
      <c r="I18" s="89"/>
      <c r="J18" s="89"/>
      <c r="K18" s="90" t="s">
        <v>23</v>
      </c>
      <c r="L18" s="192">
        <f>SUM(L10:L17)</f>
        <v>0</v>
      </c>
      <c r="M18" s="192">
        <f t="shared" ref="M18" si="0">SUM(M10:M17)</f>
        <v>0</v>
      </c>
      <c r="N18" s="192">
        <f>SUM(N10:N17)</f>
        <v>0</v>
      </c>
      <c r="O18" s="192">
        <f>SUM(O10:O17)</f>
        <v>0</v>
      </c>
      <c r="P18" s="192">
        <f>SUM(P10:P17)</f>
        <v>0</v>
      </c>
      <c r="Q18" s="192">
        <f>SUM(Q10:Q17)</f>
        <v>0</v>
      </c>
      <c r="R18" s="192">
        <f>SUM(R10:R17)</f>
        <v>0</v>
      </c>
      <c r="S18" s="193">
        <f>SUM(S10:S17)</f>
        <v>0</v>
      </c>
    </row>
    <row r="19" spans="2:21" s="69" customFormat="1" ht="40.15" customHeight="1">
      <c r="C19" s="85"/>
      <c r="D19" s="86"/>
      <c r="E19" s="87"/>
      <c r="F19" s="87"/>
      <c r="G19" s="88"/>
      <c r="H19" s="89"/>
      <c r="I19" s="87"/>
      <c r="J19" s="89"/>
      <c r="K19" s="90" t="s">
        <v>24</v>
      </c>
      <c r="L19" s="152"/>
      <c r="M19" s="212">
        <f>(L19*0.25)*1000</f>
        <v>0</v>
      </c>
      <c r="N19" s="176"/>
      <c r="O19" s="177"/>
      <c r="P19" s="140"/>
      <c r="Q19" s="140"/>
      <c r="R19" s="140"/>
      <c r="S19" s="141"/>
    </row>
    <row r="20" spans="2:21" s="69" customFormat="1" ht="40.15" customHeight="1" thickBot="1">
      <c r="C20" s="85"/>
      <c r="D20" s="86"/>
      <c r="E20" s="87"/>
      <c r="F20" s="87"/>
      <c r="G20" s="165"/>
      <c r="H20" s="22"/>
      <c r="I20" s="89"/>
      <c r="J20" s="87"/>
      <c r="K20" s="99" t="s">
        <v>25</v>
      </c>
      <c r="L20" s="194">
        <f>L18-L19</f>
        <v>0</v>
      </c>
      <c r="M20" s="102">
        <f t="shared" ref="M20:S20" si="1">M18-M19</f>
        <v>0</v>
      </c>
      <c r="N20" s="102">
        <f t="shared" si="1"/>
        <v>0</v>
      </c>
      <c r="O20" s="102">
        <f t="shared" si="1"/>
        <v>0</v>
      </c>
      <c r="P20" s="102">
        <f t="shared" si="1"/>
        <v>0</v>
      </c>
      <c r="Q20" s="102">
        <f t="shared" si="1"/>
        <v>0</v>
      </c>
      <c r="R20" s="102">
        <f t="shared" si="1"/>
        <v>0</v>
      </c>
      <c r="S20" s="195">
        <f t="shared" si="1"/>
        <v>0</v>
      </c>
    </row>
    <row r="21" spans="2:21" s="69" customFormat="1" ht="40.15" customHeight="1">
      <c r="F21" s="224"/>
      <c r="G21" s="224"/>
      <c r="H21" s="225" t="s">
        <v>29</v>
      </c>
      <c r="I21" s="231" t="e">
        <f>(M18/L18)/10</f>
        <v>#DIV/0!</v>
      </c>
    </row>
    <row r="22" spans="2:21" s="69" customFormat="1" ht="18.75" customHeight="1">
      <c r="B22" s="106" t="s">
        <v>19</v>
      </c>
      <c r="C22" s="107"/>
      <c r="G22" s="107"/>
    </row>
    <row r="23" spans="2:21" s="69" customFormat="1" ht="21.6" customHeight="1"/>
    <row r="24" spans="2:21" s="69" customFormat="1" ht="21.6" customHeight="1"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</row>
    <row r="25" spans="2:21" s="69" customFormat="1" ht="21.6" customHeight="1"/>
    <row r="26" spans="2:21" s="69" customFormat="1" ht="21.6" customHeight="1"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</row>
    <row r="27" spans="2:21" s="69" customFormat="1" ht="21.6" customHeight="1"/>
    <row r="28" spans="2:21" s="69" customFormat="1" ht="21.6" customHeight="1"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</row>
    <row r="29" spans="2:21" s="11" customFormat="1" ht="30.6" customHeight="1">
      <c r="T29" s="12"/>
      <c r="U29" s="12"/>
    </row>
    <row r="30" spans="2:21" s="11" customFormat="1" ht="15"/>
    <row r="31" spans="2:21" s="11" customFormat="1" ht="15"/>
    <row r="32" spans="2:21" s="11" customFormat="1" ht="15"/>
  </sheetData>
  <mergeCells count="3">
    <mergeCell ref="C8:C9"/>
    <mergeCell ref="E7:K7"/>
    <mergeCell ref="L7:S7"/>
  </mergeCells>
  <phoneticPr fontId="0" type="noConversion"/>
  <conditionalFormatting sqref="I21">
    <cfRule type="cellIs" dxfId="11" priority="1" operator="lessThan">
      <formula>25</formula>
    </cfRule>
  </conditionalFormatting>
  <printOptions gridLinesSet="0"/>
  <pageMargins left="0.55118110236220474" right="0.19685039370078741" top="0.39370078740157483" bottom="0" header="0.23622047244094491" footer="0.51181102362204722"/>
  <pageSetup paperSize="9" scale="4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32"/>
  <sheetViews>
    <sheetView showGridLines="0" tabSelected="1" zoomScale="55" zoomScaleNormal="55" zoomScaleSheetLayoutView="40" workbookViewId="0">
      <selection activeCell="D3" sqref="D3"/>
    </sheetView>
  </sheetViews>
  <sheetFormatPr baseColWidth="10" defaultColWidth="11.5546875" defaultRowHeight="23.25"/>
  <cols>
    <col min="1" max="1" width="1.5546875" style="1" customWidth="1"/>
    <col min="2" max="2" width="8.77734375" style="1" customWidth="1"/>
    <col min="3" max="3" width="28.77734375" style="1" customWidth="1"/>
    <col min="4" max="4" width="10.77734375" style="1" customWidth="1"/>
    <col min="5" max="5" width="12.5546875" style="1" customWidth="1"/>
    <col min="6" max="6" width="12.109375" style="1" customWidth="1"/>
    <col min="7" max="8" width="10.77734375" style="1" customWidth="1"/>
    <col min="9" max="12" width="8.6640625" style="1" customWidth="1"/>
    <col min="13" max="13" width="12.77734375" style="1" customWidth="1"/>
    <col min="14" max="14" width="10.77734375" style="1" customWidth="1"/>
    <col min="15" max="15" width="12.109375" style="1" customWidth="1"/>
    <col min="16" max="17" width="10.77734375" style="1" customWidth="1"/>
    <col min="18" max="21" width="8.6640625" style="1" customWidth="1"/>
    <col min="22" max="16384" width="11.5546875" style="1"/>
  </cols>
  <sheetData>
    <row r="1" spans="2:22" ht="33" customHeight="1">
      <c r="B1" s="20" t="s">
        <v>45</v>
      </c>
    </row>
    <row r="2" spans="2:22" s="69" customFormat="1" ht="21.75"/>
    <row r="3" spans="2:22" s="114" customFormat="1" ht="24.95" customHeight="1">
      <c r="B3" s="21" t="s">
        <v>22</v>
      </c>
      <c r="C3" s="110"/>
      <c r="D3" s="211"/>
      <c r="E3" s="111"/>
      <c r="F3" s="112" t="s">
        <v>15</v>
      </c>
      <c r="G3" s="155"/>
      <c r="H3" s="155"/>
      <c r="I3" s="156"/>
      <c r="J3" s="156"/>
      <c r="K3" s="156"/>
      <c r="L3" s="112" t="s">
        <v>16</v>
      </c>
      <c r="M3" s="156"/>
      <c r="N3" s="156"/>
      <c r="O3" s="156"/>
      <c r="P3" s="156"/>
    </row>
    <row r="4" spans="2:22" s="114" customFormat="1" ht="33.6" customHeight="1">
      <c r="B4" s="115"/>
      <c r="C4" s="115"/>
      <c r="D4" s="116" t="s">
        <v>38</v>
      </c>
      <c r="E4" s="159">
        <v>1450</v>
      </c>
      <c r="F4" s="114" t="s">
        <v>6</v>
      </c>
      <c r="G4" s="78"/>
      <c r="H4" s="78"/>
      <c r="I4" s="80" t="s">
        <v>18</v>
      </c>
      <c r="J4" s="117">
        <v>250</v>
      </c>
      <c r="K4" s="154"/>
      <c r="L4" s="78" t="s">
        <v>3</v>
      </c>
      <c r="M4" s="113" t="s">
        <v>17</v>
      </c>
      <c r="N4" s="157"/>
      <c r="O4" s="158"/>
      <c r="P4" s="155"/>
      <c r="R4" s="115"/>
      <c r="S4" s="118"/>
      <c r="T4" s="119"/>
    </row>
    <row r="5" spans="2:22" s="69" customFormat="1" ht="21.75">
      <c r="B5" s="120"/>
      <c r="C5" s="121"/>
      <c r="E5" s="122"/>
      <c r="F5" s="122"/>
      <c r="G5" s="122"/>
      <c r="I5" s="123"/>
      <c r="J5" s="85"/>
      <c r="K5" s="85"/>
      <c r="L5" s="85"/>
      <c r="P5" s="124"/>
      <c r="Q5" s="121"/>
      <c r="R5" s="121"/>
      <c r="S5" s="121"/>
      <c r="T5" s="121"/>
      <c r="U5" s="121"/>
    </row>
    <row r="6" spans="2:22" s="69" customFormat="1" ht="22.5" thickBot="1">
      <c r="B6" s="120"/>
      <c r="C6" s="121"/>
      <c r="E6" s="122"/>
      <c r="F6" s="122"/>
      <c r="G6" s="122"/>
      <c r="I6" s="125"/>
      <c r="J6" s="85"/>
      <c r="K6" s="85"/>
      <c r="L6" s="85"/>
      <c r="M6" s="121"/>
      <c r="N6" s="121"/>
      <c r="O6" s="121"/>
      <c r="P6" s="121"/>
      <c r="Q6" s="121"/>
      <c r="R6" s="121"/>
      <c r="S6" s="121"/>
      <c r="T6" s="121"/>
      <c r="U6" s="121"/>
    </row>
    <row r="7" spans="2:22" s="69" customFormat="1" ht="27" customHeight="1" thickBot="1">
      <c r="B7" s="126"/>
      <c r="C7" s="44"/>
      <c r="D7" s="45"/>
      <c r="E7" s="196" t="s">
        <v>10</v>
      </c>
      <c r="F7" s="196"/>
      <c r="G7" s="196"/>
      <c r="H7" s="196"/>
      <c r="I7" s="196"/>
      <c r="J7" s="196"/>
      <c r="K7" s="196"/>
      <c r="L7" s="198" t="s">
        <v>12</v>
      </c>
      <c r="M7" s="196"/>
      <c r="N7" s="196"/>
      <c r="O7" s="196"/>
      <c r="P7" s="196"/>
      <c r="Q7" s="196"/>
      <c r="R7" s="196"/>
      <c r="S7" s="199"/>
      <c r="T7" s="197"/>
      <c r="U7" s="123"/>
      <c r="V7" s="200"/>
    </row>
    <row r="8" spans="2:22" s="69" customFormat="1" ht="72.75" customHeight="1">
      <c r="B8" s="216" t="s">
        <v>11</v>
      </c>
      <c r="C8" s="186" t="s">
        <v>4</v>
      </c>
      <c r="D8" s="52" t="s">
        <v>9</v>
      </c>
      <c r="E8" s="201" t="s">
        <v>21</v>
      </c>
      <c r="F8" s="55" t="s">
        <v>27</v>
      </c>
      <c r="G8" s="55" t="s">
        <v>13</v>
      </c>
      <c r="H8" s="56" t="s">
        <v>0</v>
      </c>
      <c r="I8" s="56" t="s">
        <v>1</v>
      </c>
      <c r="J8" s="56" t="s">
        <v>26</v>
      </c>
      <c r="K8" s="57" t="s">
        <v>2</v>
      </c>
      <c r="L8" s="52" t="s">
        <v>9</v>
      </c>
      <c r="M8" s="201" t="s">
        <v>21</v>
      </c>
      <c r="N8" s="55" t="s">
        <v>27</v>
      </c>
      <c r="O8" s="55" t="s">
        <v>13</v>
      </c>
      <c r="P8" s="56" t="s">
        <v>0</v>
      </c>
      <c r="Q8" s="56" t="s">
        <v>1</v>
      </c>
      <c r="R8" s="56" t="s">
        <v>26</v>
      </c>
      <c r="S8" s="58" t="s">
        <v>2</v>
      </c>
      <c r="T8" s="202"/>
    </row>
    <row r="9" spans="2:22" s="69" customFormat="1" ht="24.75" customHeight="1" thickBot="1">
      <c r="B9" s="128" t="s">
        <v>3</v>
      </c>
      <c r="C9" s="187"/>
      <c r="D9" s="59" t="s">
        <v>5</v>
      </c>
      <c r="E9" s="60" t="s">
        <v>6</v>
      </c>
      <c r="F9" s="61" t="s">
        <v>6</v>
      </c>
      <c r="G9" s="61" t="s">
        <v>7</v>
      </c>
      <c r="H9" s="62" t="s">
        <v>6</v>
      </c>
      <c r="I9" s="62" t="s">
        <v>6</v>
      </c>
      <c r="J9" s="62" t="s">
        <v>6</v>
      </c>
      <c r="K9" s="63" t="s">
        <v>6</v>
      </c>
      <c r="L9" s="64" t="s">
        <v>3</v>
      </c>
      <c r="M9" s="60" t="s">
        <v>6</v>
      </c>
      <c r="N9" s="66" t="s">
        <v>6</v>
      </c>
      <c r="O9" s="66" t="s">
        <v>7</v>
      </c>
      <c r="P9" s="67" t="s">
        <v>6</v>
      </c>
      <c r="Q9" s="67" t="s">
        <v>6</v>
      </c>
      <c r="R9" s="67" t="s">
        <v>6</v>
      </c>
      <c r="S9" s="68" t="s">
        <v>6</v>
      </c>
    </row>
    <row r="10" spans="2:22" s="69" customFormat="1" ht="40.15" customHeight="1">
      <c r="B10" s="129">
        <v>10</v>
      </c>
      <c r="C10" s="130" t="s">
        <v>31</v>
      </c>
      <c r="D10" s="169">
        <v>380</v>
      </c>
      <c r="E10" s="170">
        <v>440</v>
      </c>
      <c r="F10" s="170">
        <v>77</v>
      </c>
      <c r="G10" s="181">
        <v>11.2</v>
      </c>
      <c r="H10" s="133">
        <v>1.9</v>
      </c>
      <c r="I10" s="133">
        <v>2.2000000000000002</v>
      </c>
      <c r="J10" s="134">
        <v>1.2</v>
      </c>
      <c r="K10" s="135">
        <v>0.3</v>
      </c>
      <c r="L10" s="160">
        <f>B10*D10/1000</f>
        <v>3.8</v>
      </c>
      <c r="M10" s="173">
        <f>$L10*E10</f>
        <v>1672</v>
      </c>
      <c r="N10" s="173">
        <f>$L10*F10</f>
        <v>292.59999999999997</v>
      </c>
      <c r="O10" s="161">
        <f>$L10*G10</f>
        <v>42.559999999999995</v>
      </c>
      <c r="P10" s="161">
        <f>$L10*H10</f>
        <v>7.22</v>
      </c>
      <c r="Q10" s="161">
        <f>$L10*I10</f>
        <v>8.36</v>
      </c>
      <c r="R10" s="161">
        <f>$L10*J10</f>
        <v>4.5599999999999996</v>
      </c>
      <c r="S10" s="162">
        <f>$L10*K10</f>
        <v>1.1399999999999999</v>
      </c>
    </row>
    <row r="11" spans="2:22" s="69" customFormat="1" ht="40.15" customHeight="1">
      <c r="B11" s="136">
        <v>0.6</v>
      </c>
      <c r="C11" s="137" t="s">
        <v>32</v>
      </c>
      <c r="D11" s="171">
        <v>880</v>
      </c>
      <c r="E11" s="172"/>
      <c r="F11" s="172">
        <v>102</v>
      </c>
      <c r="G11" s="181">
        <v>13.28</v>
      </c>
      <c r="H11" s="133">
        <v>0.4</v>
      </c>
      <c r="I11" s="133">
        <v>3.5</v>
      </c>
      <c r="J11" s="140">
        <v>1.3</v>
      </c>
      <c r="K11" s="135">
        <v>0.2</v>
      </c>
      <c r="L11" s="163">
        <f>B11*D11/1000</f>
        <v>0.52800000000000002</v>
      </c>
      <c r="M11" s="174">
        <f>$L11*E11</f>
        <v>0</v>
      </c>
      <c r="N11" s="174">
        <f>$L11*F11</f>
        <v>53.856000000000002</v>
      </c>
      <c r="O11" s="96">
        <f>$L11*G11</f>
        <v>7.0118400000000003</v>
      </c>
      <c r="P11" s="96">
        <f>$L11*H11</f>
        <v>0.21120000000000003</v>
      </c>
      <c r="Q11" s="96">
        <f>$L11*I11</f>
        <v>1.8480000000000001</v>
      </c>
      <c r="R11" s="96">
        <f>$L11*J11</f>
        <v>0.68640000000000001</v>
      </c>
      <c r="S11" s="97">
        <f>$L11*K11</f>
        <v>0.10560000000000001</v>
      </c>
    </row>
    <row r="12" spans="2:22" s="69" customFormat="1" ht="40.15" customHeight="1">
      <c r="B12" s="136">
        <v>0.5</v>
      </c>
      <c r="C12" s="137" t="s">
        <v>33</v>
      </c>
      <c r="D12" s="171">
        <v>880</v>
      </c>
      <c r="E12" s="172"/>
      <c r="F12" s="172">
        <v>125</v>
      </c>
      <c r="G12" s="181">
        <v>12.9</v>
      </c>
      <c r="H12" s="133">
        <v>0.7</v>
      </c>
      <c r="I12" s="133">
        <v>4</v>
      </c>
      <c r="J12" s="140">
        <v>1.3</v>
      </c>
      <c r="K12" s="135">
        <v>0.3</v>
      </c>
      <c r="L12" s="163">
        <f>B12*D12/1000</f>
        <v>0.44</v>
      </c>
      <c r="M12" s="174">
        <f>$L12*E12</f>
        <v>0</v>
      </c>
      <c r="N12" s="174">
        <f>$L12*F12</f>
        <v>55</v>
      </c>
      <c r="O12" s="96">
        <f>$L12*G12</f>
        <v>5.6760000000000002</v>
      </c>
      <c r="P12" s="96">
        <f>$L12*H12</f>
        <v>0.308</v>
      </c>
      <c r="Q12" s="96">
        <f>$L12*I12</f>
        <v>1.76</v>
      </c>
      <c r="R12" s="96">
        <f>$L12*J12</f>
        <v>0.57200000000000006</v>
      </c>
      <c r="S12" s="97">
        <f>$L12*K12</f>
        <v>0.13200000000000001</v>
      </c>
    </row>
    <row r="13" spans="2:22" s="69" customFormat="1" ht="40.15" customHeight="1">
      <c r="B13" s="136">
        <v>1.2</v>
      </c>
      <c r="C13" s="137" t="s">
        <v>35</v>
      </c>
      <c r="D13" s="171">
        <v>900</v>
      </c>
      <c r="E13" s="172"/>
      <c r="F13" s="172">
        <v>392</v>
      </c>
      <c r="G13" s="181">
        <v>11.78</v>
      </c>
      <c r="H13" s="133">
        <v>8.6999999999999993</v>
      </c>
      <c r="I13" s="133">
        <v>13.6</v>
      </c>
      <c r="J13" s="140">
        <v>5.8</v>
      </c>
      <c r="K13" s="135">
        <v>0.5</v>
      </c>
      <c r="L13" s="163">
        <f>B13*D13/1000</f>
        <v>1.08</v>
      </c>
      <c r="M13" s="174">
        <f>$L13*E13</f>
        <v>0</v>
      </c>
      <c r="N13" s="174">
        <f>$L13*F13</f>
        <v>423.36</v>
      </c>
      <c r="O13" s="96">
        <f>$L13*G13</f>
        <v>12.7224</v>
      </c>
      <c r="P13" s="96">
        <f>$L13*H13</f>
        <v>9.395999999999999</v>
      </c>
      <c r="Q13" s="96">
        <f>$L13*I13</f>
        <v>14.688000000000001</v>
      </c>
      <c r="R13" s="96">
        <f>$L13*J13</f>
        <v>6.2640000000000002</v>
      </c>
      <c r="S13" s="97">
        <f>$L13*K13</f>
        <v>0.54</v>
      </c>
    </row>
    <row r="14" spans="2:22" s="69" customFormat="1" ht="40.15" customHeight="1">
      <c r="B14" s="136">
        <v>0.1</v>
      </c>
      <c r="C14" s="137" t="s">
        <v>20</v>
      </c>
      <c r="D14" s="171">
        <v>860</v>
      </c>
      <c r="E14" s="172">
        <v>785</v>
      </c>
      <c r="F14" s="172">
        <v>45</v>
      </c>
      <c r="G14" s="181">
        <v>6.62</v>
      </c>
      <c r="H14" s="133">
        <v>5</v>
      </c>
      <c r="I14" s="133">
        <v>0.8</v>
      </c>
      <c r="J14" s="140">
        <v>0.9</v>
      </c>
      <c r="K14" s="135">
        <v>2</v>
      </c>
      <c r="L14" s="163">
        <f>B14*D14/1000</f>
        <v>8.5999999999999993E-2</v>
      </c>
      <c r="M14" s="174">
        <f>$L14*E14</f>
        <v>67.509999999999991</v>
      </c>
      <c r="N14" s="174">
        <f>$L14*F14</f>
        <v>3.8699999999999997</v>
      </c>
      <c r="O14" s="96">
        <f>$L14*G14</f>
        <v>0.56931999999999994</v>
      </c>
      <c r="P14" s="96">
        <f>$L14*H14</f>
        <v>0.42999999999999994</v>
      </c>
      <c r="Q14" s="96">
        <f>$L14*I14</f>
        <v>6.88E-2</v>
      </c>
      <c r="R14" s="96">
        <f>$L14*J14</f>
        <v>7.7399999999999997E-2</v>
      </c>
      <c r="S14" s="97">
        <f>$L14*K14</f>
        <v>0.17199999999999999</v>
      </c>
    </row>
    <row r="15" spans="2:22" s="69" customFormat="1" ht="40.15" customHeight="1">
      <c r="B15" s="136">
        <v>0.05</v>
      </c>
      <c r="C15" s="137" t="s">
        <v>34</v>
      </c>
      <c r="D15" s="171">
        <v>950</v>
      </c>
      <c r="E15" s="172"/>
      <c r="F15" s="172"/>
      <c r="G15" s="181"/>
      <c r="H15" s="133">
        <v>231.6</v>
      </c>
      <c r="I15" s="133">
        <v>0</v>
      </c>
      <c r="J15" s="140">
        <v>21.1</v>
      </c>
      <c r="K15" s="135">
        <v>84.2</v>
      </c>
      <c r="L15" s="163">
        <f>B15*D15/1000</f>
        <v>4.7500000000000001E-2</v>
      </c>
      <c r="M15" s="174">
        <f>$L15*E15</f>
        <v>0</v>
      </c>
      <c r="N15" s="174">
        <f>$L15*F15</f>
        <v>0</v>
      </c>
      <c r="O15" s="96">
        <f>$L15*G15</f>
        <v>0</v>
      </c>
      <c r="P15" s="96">
        <f>$L15*H15</f>
        <v>11.000999999999999</v>
      </c>
      <c r="Q15" s="96">
        <f>$L15*I15</f>
        <v>0</v>
      </c>
      <c r="R15" s="96">
        <f>$L15*J15</f>
        <v>1.0022500000000001</v>
      </c>
      <c r="S15" s="97">
        <f>$L15*K15</f>
        <v>3.9995000000000003</v>
      </c>
    </row>
    <row r="16" spans="2:22" s="69" customFormat="1" ht="40.15" customHeight="1">
      <c r="B16" s="136">
        <v>0.01</v>
      </c>
      <c r="C16" s="213" t="s">
        <v>36</v>
      </c>
      <c r="D16" s="171">
        <v>990</v>
      </c>
      <c r="E16" s="172"/>
      <c r="F16" s="172"/>
      <c r="G16" s="182"/>
      <c r="H16" s="143"/>
      <c r="I16" s="143"/>
      <c r="J16" s="144"/>
      <c r="K16" s="131">
        <v>365</v>
      </c>
      <c r="L16" s="163">
        <f>B16*D16/1000</f>
        <v>9.9000000000000008E-3</v>
      </c>
      <c r="M16" s="174">
        <f>$L16*E16</f>
        <v>0</v>
      </c>
      <c r="N16" s="174">
        <f>$L16*F16</f>
        <v>0</v>
      </c>
      <c r="O16" s="96">
        <f>$L16*G16</f>
        <v>0</v>
      </c>
      <c r="P16" s="96">
        <f>$L16*H16</f>
        <v>0</v>
      </c>
      <c r="Q16" s="96">
        <f>$L16*I16</f>
        <v>0</v>
      </c>
      <c r="R16" s="96">
        <f>$L16*J16</f>
        <v>0</v>
      </c>
      <c r="S16" s="97">
        <f>$L16*K16</f>
        <v>3.6135000000000002</v>
      </c>
    </row>
    <row r="17" spans="2:21" s="69" customFormat="1" ht="40.15" customHeight="1" thickBot="1">
      <c r="B17" s="145">
        <v>0.05</v>
      </c>
      <c r="C17" s="214" t="s">
        <v>37</v>
      </c>
      <c r="D17" s="183">
        <v>997</v>
      </c>
      <c r="E17" s="184"/>
      <c r="F17" s="184"/>
      <c r="G17" s="185"/>
      <c r="H17" s="168">
        <v>381.4</v>
      </c>
      <c r="I17" s="168">
        <v>0.4</v>
      </c>
      <c r="J17" s="153">
        <v>1.6</v>
      </c>
      <c r="K17" s="151"/>
      <c r="L17" s="163">
        <f>B17*D17/1000</f>
        <v>4.9849999999999998E-2</v>
      </c>
      <c r="M17" s="174">
        <f>$L17*E17</f>
        <v>0</v>
      </c>
      <c r="N17" s="174">
        <f>F17*L17</f>
        <v>0</v>
      </c>
      <c r="O17" s="96">
        <f>L17*G17</f>
        <v>0</v>
      </c>
      <c r="P17" s="96">
        <f>H17*L17</f>
        <v>19.012789999999999</v>
      </c>
      <c r="Q17" s="96">
        <f>I17*L17</f>
        <v>1.9939999999999999E-2</v>
      </c>
      <c r="R17" s="96">
        <f>J17*L17</f>
        <v>7.9759999999999998E-2</v>
      </c>
      <c r="S17" s="97">
        <f>K17*L17</f>
        <v>0</v>
      </c>
    </row>
    <row r="18" spans="2:21" s="69" customFormat="1" ht="40.15" customHeight="1">
      <c r="C18" s="85"/>
      <c r="D18" s="86"/>
      <c r="E18" s="87"/>
      <c r="F18" s="87"/>
      <c r="G18" s="88"/>
      <c r="H18" s="89"/>
      <c r="I18" s="89"/>
      <c r="J18" s="89"/>
      <c r="K18" s="90" t="s">
        <v>23</v>
      </c>
      <c r="L18" s="91">
        <f>SUM(L10:L17)</f>
        <v>6.0412500000000007</v>
      </c>
      <c r="M18" s="175">
        <f>SUM(M10:M17)</f>
        <v>1739.51</v>
      </c>
      <c r="N18" s="175">
        <f t="shared" ref="M18:S18" si="0">SUM(N10:N17)</f>
        <v>828.68600000000004</v>
      </c>
      <c r="O18" s="92">
        <f t="shared" si="0"/>
        <v>68.539559999999994</v>
      </c>
      <c r="P18" s="92">
        <f t="shared" si="0"/>
        <v>47.57898999999999</v>
      </c>
      <c r="Q18" s="92">
        <f t="shared" si="0"/>
        <v>26.744739999999997</v>
      </c>
      <c r="R18" s="92">
        <f t="shared" si="0"/>
        <v>13.241810000000001</v>
      </c>
      <c r="S18" s="93">
        <f t="shared" si="0"/>
        <v>9.7026000000000003</v>
      </c>
    </row>
    <row r="19" spans="2:21" s="69" customFormat="1" ht="40.15" customHeight="1">
      <c r="C19" s="85"/>
      <c r="D19" s="86"/>
      <c r="E19" s="87"/>
      <c r="F19" s="87"/>
      <c r="G19" s="88"/>
      <c r="H19" s="89"/>
      <c r="I19" s="87"/>
      <c r="J19" s="89"/>
      <c r="K19" s="90" t="s">
        <v>24</v>
      </c>
      <c r="L19" s="152">
        <v>5.8</v>
      </c>
      <c r="M19" s="212">
        <f>(L19*0.25)*1000</f>
        <v>1450</v>
      </c>
      <c r="N19" s="177">
        <v>807</v>
      </c>
      <c r="O19" s="140">
        <v>68.099999999999994</v>
      </c>
      <c r="P19" s="140">
        <v>46.5</v>
      </c>
      <c r="Q19" s="140">
        <v>22</v>
      </c>
      <c r="R19" s="140">
        <v>8</v>
      </c>
      <c r="S19" s="141">
        <v>8</v>
      </c>
    </row>
    <row r="20" spans="2:21" s="69" customFormat="1" ht="40.15" customHeight="1" thickBot="1">
      <c r="C20" s="85"/>
      <c r="D20" s="86"/>
      <c r="E20" s="87"/>
      <c r="F20" s="87"/>
      <c r="G20" s="165"/>
      <c r="H20" s="22"/>
      <c r="I20" s="89"/>
      <c r="J20" s="87"/>
      <c r="K20" s="99" t="s">
        <v>25</v>
      </c>
      <c r="L20" s="194">
        <f t="shared" ref="L20" si="1">L18-L19</f>
        <v>0.24125000000000085</v>
      </c>
      <c r="M20" s="178">
        <f t="shared" ref="M20:S20" si="2">M18-M19</f>
        <v>289.51</v>
      </c>
      <c r="N20" s="178">
        <f t="shared" si="2"/>
        <v>21.686000000000035</v>
      </c>
      <c r="O20" s="102">
        <f t="shared" si="2"/>
        <v>0.43956000000000017</v>
      </c>
      <c r="P20" s="219">
        <f t="shared" si="2"/>
        <v>1.0789899999999903</v>
      </c>
      <c r="Q20" s="219">
        <f t="shared" si="2"/>
        <v>4.7447399999999966</v>
      </c>
      <c r="R20" s="220">
        <f t="shared" si="2"/>
        <v>5.241810000000001</v>
      </c>
      <c r="S20" s="221">
        <f t="shared" si="2"/>
        <v>1.7026000000000003</v>
      </c>
    </row>
    <row r="21" spans="2:21" s="69" customFormat="1" ht="40.15" customHeight="1">
      <c r="F21" s="224"/>
      <c r="G21" s="224"/>
      <c r="H21" s="225" t="s">
        <v>29</v>
      </c>
      <c r="I21" s="230">
        <f>(M18/L18)/10</f>
        <v>28.79387543968549</v>
      </c>
    </row>
    <row r="22" spans="2:21" s="69" customFormat="1" ht="18.75" customHeight="1">
      <c r="B22" s="106" t="s">
        <v>19</v>
      </c>
      <c r="C22" s="107"/>
      <c r="G22" s="107"/>
    </row>
    <row r="23" spans="2:21" s="69" customFormat="1" ht="21.6" customHeight="1"/>
    <row r="24" spans="2:21" s="69" customFormat="1" ht="21.6" customHeight="1"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</row>
    <row r="25" spans="2:21" s="69" customFormat="1" ht="21.6" customHeight="1"/>
    <row r="26" spans="2:21" s="69" customFormat="1" ht="21.6" customHeight="1"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</row>
    <row r="27" spans="2:21" s="69" customFormat="1" ht="21.6" customHeight="1"/>
    <row r="28" spans="2:21" s="69" customFormat="1" ht="21.6" customHeight="1"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</row>
    <row r="29" spans="2:21" s="69" customFormat="1" ht="30.6" customHeight="1">
      <c r="T29" s="164"/>
      <c r="U29" s="164"/>
    </row>
    <row r="30" spans="2:21" s="11" customFormat="1" ht="15"/>
    <row r="31" spans="2:21" s="11" customFormat="1" ht="15"/>
    <row r="32" spans="2:21" s="11" customFormat="1" ht="15"/>
  </sheetData>
  <mergeCells count="3">
    <mergeCell ref="C8:C9"/>
    <mergeCell ref="E7:K7"/>
    <mergeCell ref="L7:S7"/>
  </mergeCells>
  <conditionalFormatting sqref="I21">
    <cfRule type="cellIs" dxfId="10" priority="2" operator="lessThan">
      <formula>25</formula>
    </cfRule>
  </conditionalFormatting>
  <conditionalFormatting sqref="L20:S20">
    <cfRule type="cellIs" dxfId="9" priority="1" operator="lessThan">
      <formula>0</formula>
    </cfRule>
  </conditionalFormatting>
  <printOptions gridLinesSet="0"/>
  <pageMargins left="0.55118110236220474" right="0.19685039370078741" top="0.39370078740157483" bottom="0" header="0.23622047244094491" footer="0.51181102362204722"/>
  <pageSetup paperSize="9" scale="44" orientation="landscape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33"/>
  <sheetViews>
    <sheetView showGridLines="0" topLeftCell="A10" zoomScale="55" zoomScaleNormal="55" workbookViewId="0">
      <selection activeCell="B17" sqref="B17"/>
    </sheetView>
  </sheetViews>
  <sheetFormatPr baseColWidth="10" defaultColWidth="11.5546875" defaultRowHeight="23.25"/>
  <cols>
    <col min="1" max="1" width="1.5546875" style="1" customWidth="1"/>
    <col min="2" max="2" width="8.6640625" style="1" customWidth="1"/>
    <col min="3" max="3" width="28.77734375" style="1" customWidth="1"/>
    <col min="4" max="5" width="10.77734375" style="1" customWidth="1"/>
    <col min="6" max="6" width="12.109375" style="1" customWidth="1"/>
    <col min="7" max="8" width="10.77734375" style="1" customWidth="1"/>
    <col min="9" max="12" width="8.6640625" style="1" customWidth="1"/>
    <col min="13" max="13" width="14" style="1" customWidth="1"/>
    <col min="14" max="14" width="10.77734375" style="1" customWidth="1"/>
    <col min="15" max="15" width="12.109375" style="1" customWidth="1"/>
    <col min="16" max="17" width="10.77734375" style="1" customWidth="1"/>
    <col min="18" max="21" width="8.6640625" style="1" customWidth="1"/>
    <col min="22" max="16384" width="11.5546875" style="1"/>
  </cols>
  <sheetData>
    <row r="1" spans="2:21" ht="33" customHeight="1">
      <c r="B1" s="20" t="s">
        <v>45</v>
      </c>
    </row>
    <row r="2" spans="2:21" s="69" customFormat="1" ht="21.75"/>
    <row r="3" spans="2:21" s="114" customFormat="1" ht="24.95" customHeight="1">
      <c r="B3" s="21" t="s">
        <v>22</v>
      </c>
      <c r="C3" s="110"/>
      <c r="D3" s="211"/>
      <c r="E3" s="111"/>
      <c r="F3" s="112" t="s">
        <v>15</v>
      </c>
      <c r="G3" s="155"/>
      <c r="H3" s="155"/>
      <c r="I3" s="156"/>
      <c r="J3" s="156"/>
      <c r="K3" s="156"/>
      <c r="L3" s="112" t="s">
        <v>16</v>
      </c>
      <c r="M3" s="156"/>
      <c r="N3" s="156"/>
      <c r="O3" s="156"/>
      <c r="P3" s="156"/>
      <c r="Q3" s="113"/>
      <c r="R3" s="119"/>
      <c r="S3" s="118"/>
      <c r="T3" s="179"/>
    </row>
    <row r="4" spans="2:21" s="114" customFormat="1" ht="33.6" customHeight="1">
      <c r="B4" s="115"/>
      <c r="C4" s="115"/>
      <c r="D4" s="116" t="s">
        <v>38</v>
      </c>
      <c r="E4" s="159">
        <v>1350</v>
      </c>
      <c r="F4" s="114" t="s">
        <v>6</v>
      </c>
      <c r="G4" s="78"/>
      <c r="H4" s="78"/>
      <c r="I4" s="80" t="s">
        <v>18</v>
      </c>
      <c r="J4" s="117">
        <v>450</v>
      </c>
      <c r="K4" s="154"/>
      <c r="L4" s="78" t="s">
        <v>3</v>
      </c>
      <c r="M4" s="113" t="s">
        <v>17</v>
      </c>
      <c r="N4" s="157"/>
      <c r="O4" s="158"/>
      <c r="P4" s="155"/>
      <c r="R4" s="115"/>
      <c r="S4" s="118"/>
      <c r="T4" s="119"/>
    </row>
    <row r="5" spans="2:21" s="69" customFormat="1" ht="21.75">
      <c r="B5" s="120"/>
      <c r="C5" s="121"/>
      <c r="E5" s="122"/>
      <c r="F5" s="122"/>
      <c r="G5" s="122"/>
      <c r="I5" s="123"/>
      <c r="J5" s="85"/>
      <c r="K5" s="85"/>
      <c r="L5" s="85"/>
      <c r="P5" s="124"/>
      <c r="Q5" s="121"/>
      <c r="R5" s="121"/>
      <c r="S5" s="121"/>
      <c r="T5" s="121"/>
      <c r="U5" s="121"/>
    </row>
    <row r="6" spans="2:21" s="69" customFormat="1" ht="22.5" thickBot="1">
      <c r="B6" s="120"/>
      <c r="C6" s="121"/>
      <c r="E6" s="122"/>
      <c r="F6" s="122"/>
      <c r="G6" s="122"/>
      <c r="I6" s="125"/>
      <c r="J6" s="85"/>
      <c r="K6" s="85"/>
      <c r="L6" s="85"/>
      <c r="M6" s="121"/>
      <c r="N6" s="121"/>
      <c r="O6" s="121"/>
      <c r="P6" s="121"/>
      <c r="Q6" s="121"/>
      <c r="R6" s="121"/>
      <c r="S6" s="121"/>
      <c r="T6" s="121"/>
      <c r="U6" s="121"/>
    </row>
    <row r="7" spans="2:21" s="69" customFormat="1" ht="27" customHeight="1" thickBot="1">
      <c r="B7" s="126"/>
      <c r="C7" s="44"/>
      <c r="D7" s="45"/>
      <c r="E7" s="198" t="s">
        <v>10</v>
      </c>
      <c r="F7" s="196"/>
      <c r="G7" s="196"/>
      <c r="H7" s="196"/>
      <c r="I7" s="196"/>
      <c r="J7" s="196"/>
      <c r="K7" s="196"/>
      <c r="L7" s="198" t="s">
        <v>12</v>
      </c>
      <c r="M7" s="196"/>
      <c r="N7" s="196"/>
      <c r="O7" s="196"/>
      <c r="P7" s="196"/>
      <c r="Q7" s="196"/>
      <c r="R7" s="196"/>
      <c r="S7" s="199"/>
      <c r="T7" s="197"/>
      <c r="U7" s="123"/>
    </row>
    <row r="8" spans="2:21" s="69" customFormat="1" ht="69" customHeight="1">
      <c r="B8" s="216" t="s">
        <v>11</v>
      </c>
      <c r="C8" s="186" t="s">
        <v>4</v>
      </c>
      <c r="D8" s="52" t="s">
        <v>9</v>
      </c>
      <c r="E8" s="201" t="s">
        <v>21</v>
      </c>
      <c r="F8" s="55" t="s">
        <v>27</v>
      </c>
      <c r="G8" s="55" t="s">
        <v>13</v>
      </c>
      <c r="H8" s="56" t="s">
        <v>0</v>
      </c>
      <c r="I8" s="56" t="s">
        <v>1</v>
      </c>
      <c r="J8" s="56" t="s">
        <v>26</v>
      </c>
      <c r="K8" s="57" t="s">
        <v>2</v>
      </c>
      <c r="L8" s="203" t="s">
        <v>9</v>
      </c>
      <c r="M8" s="201" t="s">
        <v>21</v>
      </c>
      <c r="N8" s="205" t="s">
        <v>27</v>
      </c>
      <c r="O8" s="205" t="s">
        <v>13</v>
      </c>
      <c r="P8" s="206" t="s">
        <v>0</v>
      </c>
      <c r="Q8" s="206" t="s">
        <v>1</v>
      </c>
      <c r="R8" s="206" t="s">
        <v>26</v>
      </c>
      <c r="S8" s="207" t="s">
        <v>2</v>
      </c>
    </row>
    <row r="9" spans="2:21" s="69" customFormat="1" ht="24.75" customHeight="1" thickBot="1">
      <c r="B9" s="128" t="s">
        <v>3</v>
      </c>
      <c r="C9" s="187"/>
      <c r="D9" s="59" t="s">
        <v>5</v>
      </c>
      <c r="E9" s="60" t="s">
        <v>6</v>
      </c>
      <c r="F9" s="61" t="s">
        <v>6</v>
      </c>
      <c r="G9" s="61" t="s">
        <v>7</v>
      </c>
      <c r="H9" s="62" t="s">
        <v>6</v>
      </c>
      <c r="I9" s="62" t="s">
        <v>6</v>
      </c>
      <c r="J9" s="62" t="s">
        <v>6</v>
      </c>
      <c r="K9" s="63" t="s">
        <v>6</v>
      </c>
      <c r="L9" s="64" t="s">
        <v>3</v>
      </c>
      <c r="M9" s="60" t="s">
        <v>6</v>
      </c>
      <c r="N9" s="66" t="s">
        <v>6</v>
      </c>
      <c r="O9" s="66" t="s">
        <v>7</v>
      </c>
      <c r="P9" s="67" t="s">
        <v>6</v>
      </c>
      <c r="Q9" s="67" t="s">
        <v>6</v>
      </c>
      <c r="R9" s="67" t="s">
        <v>6</v>
      </c>
      <c r="S9" s="68" t="s">
        <v>6</v>
      </c>
    </row>
    <row r="10" spans="2:21" s="69" customFormat="1" ht="40.15" customHeight="1">
      <c r="B10" s="129">
        <v>15</v>
      </c>
      <c r="C10" s="130" t="s">
        <v>31</v>
      </c>
      <c r="D10" s="169">
        <v>385</v>
      </c>
      <c r="E10" s="170">
        <v>386</v>
      </c>
      <c r="F10" s="170">
        <v>77</v>
      </c>
      <c r="G10" s="133">
        <v>11.2</v>
      </c>
      <c r="H10" s="133">
        <v>1.9</v>
      </c>
      <c r="I10" s="133">
        <v>2.2000000000000002</v>
      </c>
      <c r="J10" s="134">
        <v>1.2</v>
      </c>
      <c r="K10" s="135">
        <v>0.3</v>
      </c>
      <c r="L10" s="160">
        <f>B10*D10/1000</f>
        <v>5.7750000000000004</v>
      </c>
      <c r="M10" s="161">
        <f>$L10*E10</f>
        <v>2229.15</v>
      </c>
      <c r="N10" s="161">
        <f>$L10*F10</f>
        <v>444.67500000000001</v>
      </c>
      <c r="O10" s="161">
        <f>$L10*G10</f>
        <v>64.680000000000007</v>
      </c>
      <c r="P10" s="161">
        <f>$L10*H10</f>
        <v>10.9725</v>
      </c>
      <c r="Q10" s="161">
        <f>$L10*I10</f>
        <v>12.705000000000002</v>
      </c>
      <c r="R10" s="161">
        <f>$L10*J10</f>
        <v>6.9300000000000006</v>
      </c>
      <c r="S10" s="162">
        <f>$L10*K10</f>
        <v>1.7325000000000002</v>
      </c>
    </row>
    <row r="11" spans="2:21" s="69" customFormat="1" ht="40.15" customHeight="1">
      <c r="B11" s="136">
        <v>0.8</v>
      </c>
      <c r="C11" s="137" t="s">
        <v>32</v>
      </c>
      <c r="D11" s="171">
        <v>880</v>
      </c>
      <c r="E11" s="172"/>
      <c r="F11" s="172">
        <v>102</v>
      </c>
      <c r="G11" s="133">
        <v>13.28</v>
      </c>
      <c r="H11" s="133">
        <v>0.4</v>
      </c>
      <c r="I11" s="133">
        <v>3.5</v>
      </c>
      <c r="J11" s="140">
        <v>1.3</v>
      </c>
      <c r="K11" s="135">
        <v>0.2</v>
      </c>
      <c r="L11" s="163">
        <f>B11*D11/1000</f>
        <v>0.70399999999999996</v>
      </c>
      <c r="M11" s="96">
        <f>$L11*E11</f>
        <v>0</v>
      </c>
      <c r="N11" s="96">
        <f>$L11*F11</f>
        <v>71.807999999999993</v>
      </c>
      <c r="O11" s="96">
        <f>$L11*G11</f>
        <v>9.3491199999999992</v>
      </c>
      <c r="P11" s="96">
        <f>$L11*H11</f>
        <v>0.28160000000000002</v>
      </c>
      <c r="Q11" s="96">
        <f>$L11*I11</f>
        <v>2.464</v>
      </c>
      <c r="R11" s="96">
        <f>$L11*J11</f>
        <v>0.91520000000000001</v>
      </c>
      <c r="S11" s="97">
        <f>$L11*K11</f>
        <v>0.14080000000000001</v>
      </c>
    </row>
    <row r="12" spans="2:21" s="69" customFormat="1" ht="40.15" customHeight="1">
      <c r="B12" s="136">
        <v>1</v>
      </c>
      <c r="C12" s="137" t="s">
        <v>33</v>
      </c>
      <c r="D12" s="171">
        <v>880</v>
      </c>
      <c r="E12" s="172"/>
      <c r="F12" s="172">
        <v>125</v>
      </c>
      <c r="G12" s="133">
        <v>12.9</v>
      </c>
      <c r="H12" s="133">
        <v>0.7</v>
      </c>
      <c r="I12" s="133">
        <v>4</v>
      </c>
      <c r="J12" s="140">
        <v>1.3</v>
      </c>
      <c r="K12" s="135">
        <v>0.3</v>
      </c>
      <c r="L12" s="163">
        <f>B12*D12/1000</f>
        <v>0.88</v>
      </c>
      <c r="M12" s="96">
        <f>$L12*E12</f>
        <v>0</v>
      </c>
      <c r="N12" s="96">
        <f>$L12*F12</f>
        <v>110</v>
      </c>
      <c r="O12" s="96">
        <f>$L12*G12</f>
        <v>11.352</v>
      </c>
      <c r="P12" s="96">
        <f>$L12*H12</f>
        <v>0.61599999999999999</v>
      </c>
      <c r="Q12" s="96">
        <f>$L12*I12</f>
        <v>3.52</v>
      </c>
      <c r="R12" s="96">
        <f>$L12*J12</f>
        <v>1.1440000000000001</v>
      </c>
      <c r="S12" s="97">
        <f>$L12*K12</f>
        <v>0.26400000000000001</v>
      </c>
    </row>
    <row r="13" spans="2:21" s="69" customFormat="1" ht="40.15" customHeight="1">
      <c r="B13" s="136">
        <v>1.35</v>
      </c>
      <c r="C13" s="137" t="s">
        <v>35</v>
      </c>
      <c r="D13" s="171">
        <v>900</v>
      </c>
      <c r="E13" s="172"/>
      <c r="F13" s="172">
        <v>392</v>
      </c>
      <c r="G13" s="133">
        <v>11.78</v>
      </c>
      <c r="H13" s="133">
        <v>8.6999999999999993</v>
      </c>
      <c r="I13" s="133">
        <v>13.6</v>
      </c>
      <c r="J13" s="140">
        <v>5.8</v>
      </c>
      <c r="K13" s="135">
        <v>0.5</v>
      </c>
      <c r="L13" s="163">
        <f>B13*D13/1000</f>
        <v>1.2150000000000001</v>
      </c>
      <c r="M13" s="96">
        <f>$L13*E13</f>
        <v>0</v>
      </c>
      <c r="N13" s="96">
        <f>$L13*F13</f>
        <v>476.28000000000003</v>
      </c>
      <c r="O13" s="96">
        <f>$L13*G13</f>
        <v>14.3127</v>
      </c>
      <c r="P13" s="96">
        <f>$L13*H13</f>
        <v>10.570499999999999</v>
      </c>
      <c r="Q13" s="96">
        <f>$L13*I13</f>
        <v>16.524000000000001</v>
      </c>
      <c r="R13" s="96">
        <f>$L13*J13</f>
        <v>7.0470000000000006</v>
      </c>
      <c r="S13" s="97">
        <f>$L13*K13</f>
        <v>0.60750000000000004</v>
      </c>
    </row>
    <row r="14" spans="2:21" s="69" customFormat="1" ht="40.15" customHeight="1">
      <c r="B14" s="136">
        <v>0.3</v>
      </c>
      <c r="C14" s="137" t="s">
        <v>20</v>
      </c>
      <c r="D14" s="171">
        <v>860</v>
      </c>
      <c r="E14" s="172">
        <v>785</v>
      </c>
      <c r="F14" s="172">
        <v>45</v>
      </c>
      <c r="G14" s="133">
        <v>6.62</v>
      </c>
      <c r="H14" s="133">
        <v>5</v>
      </c>
      <c r="I14" s="133">
        <v>0.8</v>
      </c>
      <c r="J14" s="140">
        <v>0.9</v>
      </c>
      <c r="K14" s="135">
        <v>2</v>
      </c>
      <c r="L14" s="163">
        <f>B14*D14/1000</f>
        <v>0.25800000000000001</v>
      </c>
      <c r="M14" s="96">
        <f>$L14*E14</f>
        <v>202.53</v>
      </c>
      <c r="N14" s="96">
        <f>$L14*F14</f>
        <v>11.61</v>
      </c>
      <c r="O14" s="96">
        <f>$L14*G14</f>
        <v>1.7079600000000001</v>
      </c>
      <c r="P14" s="96">
        <f>$L14*H14</f>
        <v>1.29</v>
      </c>
      <c r="Q14" s="96">
        <f>$L14*I14</f>
        <v>0.20640000000000003</v>
      </c>
      <c r="R14" s="96">
        <f>$L14*J14</f>
        <v>0.23220000000000002</v>
      </c>
      <c r="S14" s="97">
        <f>$L14*K14</f>
        <v>0.51600000000000001</v>
      </c>
    </row>
    <row r="15" spans="2:21" s="69" customFormat="1" ht="40.15" customHeight="1">
      <c r="B15" s="136">
        <v>7.0000000000000007E-2</v>
      </c>
      <c r="C15" s="137" t="s">
        <v>34</v>
      </c>
      <c r="D15" s="171">
        <v>950</v>
      </c>
      <c r="E15" s="172"/>
      <c r="F15" s="172"/>
      <c r="G15" s="133"/>
      <c r="H15" s="133">
        <v>231.6</v>
      </c>
      <c r="I15" s="133">
        <v>0</v>
      </c>
      <c r="J15" s="140">
        <v>21.1</v>
      </c>
      <c r="K15" s="135">
        <v>84.2</v>
      </c>
      <c r="L15" s="163">
        <f>B15*D15/1000</f>
        <v>6.6500000000000004E-2</v>
      </c>
      <c r="M15" s="96">
        <f>$L15*E15</f>
        <v>0</v>
      </c>
      <c r="N15" s="96">
        <f>$L15*F15</f>
        <v>0</v>
      </c>
      <c r="O15" s="96">
        <f>$L15*G15</f>
        <v>0</v>
      </c>
      <c r="P15" s="96">
        <f>$L15*H15</f>
        <v>15.401400000000001</v>
      </c>
      <c r="Q15" s="96">
        <f>$L15*I15</f>
        <v>0</v>
      </c>
      <c r="R15" s="96">
        <f>$L15*J15</f>
        <v>1.4031500000000001</v>
      </c>
      <c r="S15" s="97">
        <f>$L15*K15</f>
        <v>5.5993000000000004</v>
      </c>
    </row>
    <row r="16" spans="2:21" s="69" customFormat="1" ht="40.15" customHeight="1">
      <c r="B16" s="136">
        <v>0.01</v>
      </c>
      <c r="C16" s="213" t="s">
        <v>36</v>
      </c>
      <c r="D16" s="171">
        <v>990</v>
      </c>
      <c r="E16" s="172"/>
      <c r="F16" s="172"/>
      <c r="G16" s="143"/>
      <c r="H16" s="143"/>
      <c r="I16" s="143"/>
      <c r="J16" s="144"/>
      <c r="K16" s="131">
        <v>365</v>
      </c>
      <c r="L16" s="163">
        <f>B16*D16/1000</f>
        <v>9.9000000000000008E-3</v>
      </c>
      <c r="M16" s="96">
        <f>$L16*E16</f>
        <v>0</v>
      </c>
      <c r="N16" s="96">
        <f>$L16*F16</f>
        <v>0</v>
      </c>
      <c r="O16" s="96">
        <f>$L16*G16</f>
        <v>0</v>
      </c>
      <c r="P16" s="96">
        <f>$L16*H16</f>
        <v>0</v>
      </c>
      <c r="Q16" s="96">
        <f>$L16*I16</f>
        <v>0</v>
      </c>
      <c r="R16" s="96">
        <f>$L16*J16</f>
        <v>0</v>
      </c>
      <c r="S16" s="97">
        <f>$L16*K16</f>
        <v>3.6135000000000002</v>
      </c>
    </row>
    <row r="17" spans="2:21" s="69" customFormat="1" ht="40.15" customHeight="1" thickBot="1">
      <c r="B17" s="145">
        <v>0.04</v>
      </c>
      <c r="C17" s="214" t="s">
        <v>37</v>
      </c>
      <c r="D17" s="183">
        <v>997</v>
      </c>
      <c r="E17" s="184"/>
      <c r="F17" s="184"/>
      <c r="G17" s="168"/>
      <c r="H17" s="168">
        <v>381.4</v>
      </c>
      <c r="I17" s="168">
        <v>0.4</v>
      </c>
      <c r="J17" s="153">
        <v>1.6</v>
      </c>
      <c r="K17" s="151"/>
      <c r="L17" s="163">
        <f>B17*D17/1000</f>
        <v>3.9880000000000006E-2</v>
      </c>
      <c r="M17" s="96">
        <f>$L17*E17</f>
        <v>0</v>
      </c>
      <c r="N17" s="96">
        <f>F17*L17</f>
        <v>0</v>
      </c>
      <c r="O17" s="96">
        <f>L17*G17</f>
        <v>0</v>
      </c>
      <c r="P17" s="96">
        <f>H17*L17</f>
        <v>15.210232000000001</v>
      </c>
      <c r="Q17" s="96">
        <f>I17*L17</f>
        <v>1.5952000000000004E-2</v>
      </c>
      <c r="R17" s="96">
        <f>J17*L17</f>
        <v>6.3808000000000017E-2</v>
      </c>
      <c r="S17" s="97">
        <f>K17*L17</f>
        <v>0</v>
      </c>
    </row>
    <row r="18" spans="2:21" s="69" customFormat="1" ht="40.15" customHeight="1">
      <c r="C18" s="85"/>
      <c r="D18" s="86"/>
      <c r="E18" s="87"/>
      <c r="F18" s="87"/>
      <c r="G18" s="88"/>
      <c r="H18" s="89"/>
      <c r="I18" s="89"/>
      <c r="J18" s="89"/>
      <c r="K18" s="90" t="s">
        <v>23</v>
      </c>
      <c r="L18" s="91">
        <f>SUM(L10:L17)</f>
        <v>8.9482800000000005</v>
      </c>
      <c r="M18" s="92">
        <f>SUM(M10:M17)</f>
        <v>2431.6800000000003</v>
      </c>
      <c r="N18" s="92">
        <f t="shared" ref="N18:S18" si="0">SUM(N10:N17)</f>
        <v>1114.3729999999998</v>
      </c>
      <c r="O18" s="92">
        <f t="shared" si="0"/>
        <v>101.40178000000002</v>
      </c>
      <c r="P18" s="92">
        <f t="shared" si="0"/>
        <v>54.342231999999996</v>
      </c>
      <c r="Q18" s="92">
        <f t="shared" si="0"/>
        <v>35.435352000000009</v>
      </c>
      <c r="R18" s="92">
        <f t="shared" si="0"/>
        <v>17.735358000000002</v>
      </c>
      <c r="S18" s="93">
        <f t="shared" si="0"/>
        <v>12.473600000000001</v>
      </c>
    </row>
    <row r="19" spans="2:21" s="69" customFormat="1" ht="40.15" customHeight="1">
      <c r="C19" s="85"/>
      <c r="D19" s="86"/>
      <c r="E19" s="87"/>
      <c r="F19" s="87"/>
      <c r="G19" s="88"/>
      <c r="H19" s="89"/>
      <c r="I19" s="87"/>
      <c r="J19" s="89"/>
      <c r="K19" s="90" t="s">
        <v>24</v>
      </c>
      <c r="L19" s="152">
        <v>8.8000000000000007</v>
      </c>
      <c r="M19" s="95">
        <f>(L19*0.25)*1000</f>
        <v>2200</v>
      </c>
      <c r="N19" s="140">
        <v>1109</v>
      </c>
      <c r="O19" s="140">
        <v>101</v>
      </c>
      <c r="P19" s="140">
        <v>53</v>
      </c>
      <c r="Q19" s="140">
        <v>27.5</v>
      </c>
      <c r="R19" s="140">
        <v>11.5</v>
      </c>
      <c r="S19" s="141">
        <v>9.5</v>
      </c>
    </row>
    <row r="20" spans="2:21" s="69" customFormat="1" ht="40.15" customHeight="1" thickBot="1">
      <c r="C20" s="85"/>
      <c r="D20" s="86"/>
      <c r="E20" s="87"/>
      <c r="F20" s="87"/>
      <c r="G20" s="165"/>
      <c r="H20" s="22"/>
      <c r="I20" s="89"/>
      <c r="J20" s="87"/>
      <c r="K20" s="99" t="s">
        <v>25</v>
      </c>
      <c r="L20" s="194">
        <f t="shared" ref="L20:S20" si="1">L18-L19</f>
        <v>0.14827999999999975</v>
      </c>
      <c r="M20" s="102">
        <f t="shared" si="1"/>
        <v>231.68000000000029</v>
      </c>
      <c r="N20" s="102">
        <f t="shared" si="1"/>
        <v>5.3729999999998199</v>
      </c>
      <c r="O20" s="102">
        <f t="shared" si="1"/>
        <v>0.40178000000001646</v>
      </c>
      <c r="P20" s="219">
        <f t="shared" si="1"/>
        <v>1.3422319999999957</v>
      </c>
      <c r="Q20" s="219">
        <f t="shared" si="1"/>
        <v>7.9353520000000088</v>
      </c>
      <c r="R20" s="219">
        <f t="shared" si="1"/>
        <v>6.2353580000000015</v>
      </c>
      <c r="S20" s="221">
        <f t="shared" si="1"/>
        <v>2.9736000000000011</v>
      </c>
    </row>
    <row r="21" spans="2:21" s="69" customFormat="1" ht="40.15" customHeight="1">
      <c r="F21" s="233"/>
      <c r="G21" s="233"/>
      <c r="H21" s="225" t="s">
        <v>29</v>
      </c>
      <c r="I21" s="230">
        <f>(M18/L18)/10</f>
        <v>27.174831364239832</v>
      </c>
    </row>
    <row r="22" spans="2:21" s="69" customFormat="1" ht="16.5" customHeight="1">
      <c r="F22" s="237"/>
      <c r="G22" s="237"/>
      <c r="H22" s="235"/>
      <c r="I22" s="238"/>
    </row>
    <row r="23" spans="2:21" s="69" customFormat="1" ht="18.75" customHeight="1">
      <c r="B23" s="106" t="s">
        <v>19</v>
      </c>
      <c r="C23" s="107"/>
      <c r="G23" s="107"/>
    </row>
    <row r="24" spans="2:21" s="69" customFormat="1" ht="21.6" customHeight="1"/>
    <row r="25" spans="2:21" s="69" customFormat="1" ht="21.6" customHeight="1"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</row>
    <row r="26" spans="2:21" s="69" customFormat="1" ht="21.6" customHeight="1"/>
    <row r="27" spans="2:21" s="69" customFormat="1" ht="21.6" customHeight="1"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</row>
    <row r="28" spans="2:21" s="69" customFormat="1" ht="21.6" customHeight="1"/>
    <row r="29" spans="2:21" s="69" customFormat="1" ht="21.6" customHeight="1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</row>
    <row r="30" spans="2:21" s="69" customFormat="1" ht="30.6" customHeight="1">
      <c r="T30" s="164"/>
      <c r="U30" s="164"/>
    </row>
    <row r="31" spans="2:21" s="11" customFormat="1" ht="15"/>
    <row r="32" spans="2:21" s="11" customFormat="1" ht="15"/>
    <row r="33" s="11" customFormat="1" ht="15"/>
  </sheetData>
  <mergeCells count="3">
    <mergeCell ref="C8:C9"/>
    <mergeCell ref="E7:K7"/>
    <mergeCell ref="L7:S7"/>
  </mergeCells>
  <conditionalFormatting sqref="I21">
    <cfRule type="cellIs" dxfId="8" priority="2" operator="lessThan">
      <formula>25</formula>
    </cfRule>
  </conditionalFormatting>
  <conditionalFormatting sqref="L20:S20">
    <cfRule type="cellIs" dxfId="7" priority="1" operator="lessThan">
      <formula>0</formula>
    </cfRule>
  </conditionalFormatting>
  <pageMargins left="0.7" right="0.7" top="0.78740157499999996" bottom="0.78740157499999996" header="0.3" footer="0.3"/>
  <pageSetup paperSize="9"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U32"/>
  <sheetViews>
    <sheetView showGridLines="0" topLeftCell="A9" zoomScale="55" zoomScaleNormal="55" workbookViewId="0">
      <selection activeCell="B17" sqref="B17"/>
    </sheetView>
  </sheetViews>
  <sheetFormatPr baseColWidth="10" defaultColWidth="11.5546875" defaultRowHeight="23.25"/>
  <cols>
    <col min="1" max="1" width="1.5546875" style="1" customWidth="1"/>
    <col min="2" max="2" width="8.6640625" style="1" customWidth="1"/>
    <col min="3" max="3" width="28.77734375" style="1" customWidth="1"/>
    <col min="4" max="5" width="10.77734375" style="1" customWidth="1"/>
    <col min="6" max="6" width="12.109375" style="1" customWidth="1"/>
    <col min="7" max="8" width="10.77734375" style="1" customWidth="1"/>
    <col min="9" max="9" width="10.109375" style="1" customWidth="1"/>
    <col min="10" max="12" width="8.6640625" style="1" customWidth="1"/>
    <col min="13" max="14" width="10.77734375" style="1" customWidth="1"/>
    <col min="15" max="15" width="12.109375" style="1" customWidth="1"/>
    <col min="16" max="17" width="10.77734375" style="1" customWidth="1"/>
    <col min="18" max="21" width="8.6640625" style="1" customWidth="1"/>
    <col min="22" max="16384" width="11.5546875" style="1"/>
  </cols>
  <sheetData>
    <row r="1" spans="2:21" ht="33" customHeight="1">
      <c r="B1" s="20" t="s">
        <v>45</v>
      </c>
    </row>
    <row r="2" spans="2:21" s="69" customFormat="1" ht="21.75"/>
    <row r="3" spans="2:21" s="114" customFormat="1" ht="24.95" customHeight="1">
      <c r="B3" s="21" t="s">
        <v>22</v>
      </c>
      <c r="C3" s="110"/>
      <c r="D3" s="211"/>
      <c r="E3" s="111"/>
      <c r="F3" s="112" t="s">
        <v>15</v>
      </c>
      <c r="G3" s="155"/>
      <c r="H3" s="155"/>
      <c r="I3" s="156"/>
      <c r="J3" s="156"/>
      <c r="K3" s="156"/>
      <c r="L3" s="112" t="s">
        <v>16</v>
      </c>
      <c r="M3" s="156"/>
      <c r="N3" s="156"/>
      <c r="O3" s="156"/>
      <c r="P3" s="156"/>
    </row>
    <row r="4" spans="2:21" s="114" customFormat="1" ht="33.6" customHeight="1">
      <c r="B4" s="115"/>
      <c r="C4" s="115"/>
      <c r="D4" s="116" t="s">
        <v>38</v>
      </c>
      <c r="E4" s="159">
        <v>1450</v>
      </c>
      <c r="F4" s="114" t="s">
        <v>6</v>
      </c>
      <c r="G4" s="78"/>
      <c r="H4" s="78"/>
      <c r="I4" s="80" t="s">
        <v>18</v>
      </c>
      <c r="J4" s="117">
        <v>700</v>
      </c>
      <c r="K4" s="154"/>
      <c r="L4" s="78" t="s">
        <v>3</v>
      </c>
      <c r="M4" s="113" t="s">
        <v>17</v>
      </c>
      <c r="N4" s="157"/>
      <c r="O4" s="158"/>
      <c r="P4" s="155"/>
      <c r="R4" s="115"/>
      <c r="S4" s="118"/>
      <c r="T4" s="119"/>
    </row>
    <row r="5" spans="2:21" s="69" customFormat="1" ht="21.75">
      <c r="B5" s="120"/>
      <c r="C5" s="121"/>
      <c r="E5" s="122"/>
      <c r="F5" s="122"/>
      <c r="G5" s="122"/>
      <c r="I5" s="123"/>
      <c r="J5" s="85"/>
      <c r="K5" s="85"/>
      <c r="L5" s="85"/>
      <c r="P5" s="124"/>
      <c r="Q5" s="121"/>
      <c r="R5" s="121"/>
      <c r="S5" s="121"/>
      <c r="T5" s="121"/>
      <c r="U5" s="121"/>
    </row>
    <row r="6" spans="2:21" s="69" customFormat="1" ht="22.5" thickBot="1">
      <c r="B6" s="120"/>
      <c r="C6" s="121"/>
      <c r="E6" s="122"/>
      <c r="F6" s="122"/>
      <c r="G6" s="122"/>
      <c r="I6" s="125"/>
      <c r="J6" s="85"/>
      <c r="K6" s="85"/>
      <c r="L6" s="85"/>
      <c r="M6" s="121"/>
      <c r="N6" s="121"/>
      <c r="O6" s="121"/>
      <c r="P6" s="121"/>
      <c r="Q6" s="121"/>
      <c r="R6" s="121"/>
      <c r="S6" s="121"/>
      <c r="T6" s="121"/>
      <c r="U6" s="121"/>
    </row>
    <row r="7" spans="2:21" s="69" customFormat="1" ht="27" customHeight="1" thickBot="1">
      <c r="B7" s="126"/>
      <c r="C7" s="44"/>
      <c r="D7" s="45"/>
      <c r="E7" s="46" t="s">
        <v>10</v>
      </c>
      <c r="F7" s="46"/>
      <c r="G7" s="46"/>
      <c r="H7" s="46"/>
      <c r="I7" s="47"/>
      <c r="J7" s="48"/>
      <c r="K7" s="48"/>
      <c r="L7" s="198" t="s">
        <v>12</v>
      </c>
      <c r="M7" s="196"/>
      <c r="N7" s="196"/>
      <c r="O7" s="196"/>
      <c r="P7" s="196"/>
      <c r="Q7" s="196"/>
      <c r="R7" s="196"/>
      <c r="S7" s="199"/>
      <c r="T7" s="123"/>
    </row>
    <row r="8" spans="2:21" s="69" customFormat="1" ht="70.5" customHeight="1">
      <c r="B8" s="216" t="s">
        <v>11</v>
      </c>
      <c r="C8" s="186" t="s">
        <v>4</v>
      </c>
      <c r="D8" s="52" t="s">
        <v>9</v>
      </c>
      <c r="E8" s="53" t="s">
        <v>21</v>
      </c>
      <c r="F8" s="54" t="s">
        <v>27</v>
      </c>
      <c r="G8" s="55" t="s">
        <v>13</v>
      </c>
      <c r="H8" s="56" t="s">
        <v>0</v>
      </c>
      <c r="I8" s="56" t="s">
        <v>1</v>
      </c>
      <c r="J8" s="56" t="s">
        <v>26</v>
      </c>
      <c r="K8" s="57" t="s">
        <v>2</v>
      </c>
      <c r="L8" s="52" t="s">
        <v>9</v>
      </c>
      <c r="M8" s="53" t="s">
        <v>21</v>
      </c>
      <c r="N8" s="54" t="s">
        <v>27</v>
      </c>
      <c r="O8" s="55" t="s">
        <v>13</v>
      </c>
      <c r="P8" s="56" t="s">
        <v>0</v>
      </c>
      <c r="Q8" s="56" t="s">
        <v>1</v>
      </c>
      <c r="R8" s="56" t="s">
        <v>26</v>
      </c>
      <c r="S8" s="58" t="s">
        <v>2</v>
      </c>
    </row>
    <row r="9" spans="2:21" s="69" customFormat="1" ht="24.75" customHeight="1" thickBot="1">
      <c r="B9" s="128" t="s">
        <v>3</v>
      </c>
      <c r="C9" s="187"/>
      <c r="D9" s="59" t="s">
        <v>5</v>
      </c>
      <c r="E9" s="60" t="s">
        <v>6</v>
      </c>
      <c r="F9" s="61" t="s">
        <v>6</v>
      </c>
      <c r="G9" s="61" t="s">
        <v>7</v>
      </c>
      <c r="H9" s="62" t="s">
        <v>6</v>
      </c>
      <c r="I9" s="62" t="s">
        <v>6</v>
      </c>
      <c r="J9" s="62" t="s">
        <v>6</v>
      </c>
      <c r="K9" s="63" t="s">
        <v>6</v>
      </c>
      <c r="L9" s="64" t="s">
        <v>3</v>
      </c>
      <c r="M9" s="60" t="s">
        <v>6</v>
      </c>
      <c r="N9" s="66" t="s">
        <v>6</v>
      </c>
      <c r="O9" s="66" t="s">
        <v>7</v>
      </c>
      <c r="P9" s="67" t="s">
        <v>6</v>
      </c>
      <c r="Q9" s="67" t="s">
        <v>6</v>
      </c>
      <c r="R9" s="67" t="s">
        <v>6</v>
      </c>
      <c r="S9" s="68" t="s">
        <v>6</v>
      </c>
    </row>
    <row r="10" spans="2:21" s="69" customFormat="1" ht="40.15" customHeight="1">
      <c r="B10" s="129">
        <v>20</v>
      </c>
      <c r="C10" s="130" t="s">
        <v>31</v>
      </c>
      <c r="D10" s="169">
        <v>380</v>
      </c>
      <c r="E10" s="170">
        <v>440</v>
      </c>
      <c r="F10" s="170">
        <v>77</v>
      </c>
      <c r="G10" s="133">
        <v>11.2</v>
      </c>
      <c r="H10" s="133">
        <v>1.9</v>
      </c>
      <c r="I10" s="133">
        <v>2.2000000000000002</v>
      </c>
      <c r="J10" s="134">
        <v>1.2</v>
      </c>
      <c r="K10" s="135">
        <v>0.3</v>
      </c>
      <c r="L10" s="160">
        <f>B10*D10/1000</f>
        <v>7.6</v>
      </c>
      <c r="M10" s="161">
        <f>$L10*E10</f>
        <v>3344</v>
      </c>
      <c r="N10" s="161">
        <f>$L10*F10</f>
        <v>585.19999999999993</v>
      </c>
      <c r="O10" s="161">
        <f>$L10*G10</f>
        <v>85.11999999999999</v>
      </c>
      <c r="P10" s="161">
        <f>$L10*H10</f>
        <v>14.44</v>
      </c>
      <c r="Q10" s="161">
        <f>$L10*I10</f>
        <v>16.72</v>
      </c>
      <c r="R10" s="161">
        <f>$L10*J10</f>
        <v>9.1199999999999992</v>
      </c>
      <c r="S10" s="162">
        <f>$L10*K10</f>
        <v>2.2799999999999998</v>
      </c>
    </row>
    <row r="11" spans="2:21" s="69" customFormat="1" ht="40.15" customHeight="1">
      <c r="B11" s="136">
        <v>1</v>
      </c>
      <c r="C11" s="137" t="s">
        <v>32</v>
      </c>
      <c r="D11" s="171">
        <v>880</v>
      </c>
      <c r="E11" s="172"/>
      <c r="F11" s="172">
        <v>102</v>
      </c>
      <c r="G11" s="133">
        <v>13.28</v>
      </c>
      <c r="H11" s="133">
        <v>0.4</v>
      </c>
      <c r="I11" s="133">
        <v>3.5</v>
      </c>
      <c r="J11" s="140">
        <v>1.3</v>
      </c>
      <c r="K11" s="135">
        <v>0.2</v>
      </c>
      <c r="L11" s="163">
        <f>B11*D11/1000</f>
        <v>0.88</v>
      </c>
      <c r="M11" s="96">
        <f>$L11*E11</f>
        <v>0</v>
      </c>
      <c r="N11" s="96">
        <f>$L11*F11</f>
        <v>89.76</v>
      </c>
      <c r="O11" s="96">
        <f>$L11*G11</f>
        <v>11.686399999999999</v>
      </c>
      <c r="P11" s="96">
        <f>$L11*H11</f>
        <v>0.35200000000000004</v>
      </c>
      <c r="Q11" s="96">
        <f>$L11*I11</f>
        <v>3.08</v>
      </c>
      <c r="R11" s="96">
        <f>$L11*J11</f>
        <v>1.1440000000000001</v>
      </c>
      <c r="S11" s="97">
        <f>$L11*K11</f>
        <v>0.17600000000000002</v>
      </c>
    </row>
    <row r="12" spans="2:21" s="69" customFormat="1" ht="40.15" customHeight="1">
      <c r="B12" s="136">
        <v>0.9</v>
      </c>
      <c r="C12" s="137" t="s">
        <v>33</v>
      </c>
      <c r="D12" s="171">
        <v>880</v>
      </c>
      <c r="E12" s="172"/>
      <c r="F12" s="172">
        <v>125</v>
      </c>
      <c r="G12" s="133">
        <v>12.9</v>
      </c>
      <c r="H12" s="133">
        <v>0.7</v>
      </c>
      <c r="I12" s="133">
        <v>4</v>
      </c>
      <c r="J12" s="140">
        <v>1.3</v>
      </c>
      <c r="K12" s="135">
        <v>0.3</v>
      </c>
      <c r="L12" s="163">
        <f>B12*D12/1000</f>
        <v>0.79200000000000004</v>
      </c>
      <c r="M12" s="96">
        <f>$L12*E12</f>
        <v>0</v>
      </c>
      <c r="N12" s="96">
        <f>$L12*F12</f>
        <v>99</v>
      </c>
      <c r="O12" s="96">
        <f>$L12*G12</f>
        <v>10.216800000000001</v>
      </c>
      <c r="P12" s="96">
        <f>$L12*H12</f>
        <v>0.5544</v>
      </c>
      <c r="Q12" s="96">
        <f>$L12*I12</f>
        <v>3.1680000000000001</v>
      </c>
      <c r="R12" s="96">
        <f>$L12*J12</f>
        <v>1.0296000000000001</v>
      </c>
      <c r="S12" s="97">
        <f>$L12*K12</f>
        <v>0.23760000000000001</v>
      </c>
    </row>
    <row r="13" spans="2:21" s="69" customFormat="1" ht="40.15" customHeight="1">
      <c r="B13" s="136">
        <v>1.55</v>
      </c>
      <c r="C13" s="137" t="s">
        <v>35</v>
      </c>
      <c r="D13" s="171">
        <v>900</v>
      </c>
      <c r="E13" s="172"/>
      <c r="F13" s="172">
        <v>392</v>
      </c>
      <c r="G13" s="133">
        <v>11.78</v>
      </c>
      <c r="H13" s="133">
        <v>8.6999999999999993</v>
      </c>
      <c r="I13" s="133">
        <v>13.6</v>
      </c>
      <c r="J13" s="140">
        <v>5.8</v>
      </c>
      <c r="K13" s="135">
        <v>0.5</v>
      </c>
      <c r="L13" s="163">
        <f>B13*D13/1000</f>
        <v>1.395</v>
      </c>
      <c r="M13" s="96">
        <f>$L13*E13</f>
        <v>0</v>
      </c>
      <c r="N13" s="96">
        <f>$L13*F13</f>
        <v>546.84</v>
      </c>
      <c r="O13" s="96">
        <f>$L13*G13</f>
        <v>16.4331</v>
      </c>
      <c r="P13" s="96">
        <f>$L13*H13</f>
        <v>12.1365</v>
      </c>
      <c r="Q13" s="96">
        <f>$L13*I13</f>
        <v>18.972000000000001</v>
      </c>
      <c r="R13" s="96">
        <f>$L13*J13</f>
        <v>8.0909999999999993</v>
      </c>
      <c r="S13" s="97">
        <f>$L13*K13</f>
        <v>0.69750000000000001</v>
      </c>
    </row>
    <row r="14" spans="2:21" s="69" customFormat="1" ht="40.15" customHeight="1">
      <c r="B14" s="136">
        <v>0.3</v>
      </c>
      <c r="C14" s="137" t="s">
        <v>20</v>
      </c>
      <c r="D14" s="171">
        <v>860</v>
      </c>
      <c r="E14" s="172">
        <v>785</v>
      </c>
      <c r="F14" s="172">
        <v>45</v>
      </c>
      <c r="G14" s="133">
        <v>6.62</v>
      </c>
      <c r="H14" s="133">
        <v>5</v>
      </c>
      <c r="I14" s="133">
        <v>0.8</v>
      </c>
      <c r="J14" s="140">
        <v>0.9</v>
      </c>
      <c r="K14" s="135">
        <v>2</v>
      </c>
      <c r="L14" s="163">
        <f>B14*D14/1000</f>
        <v>0.25800000000000001</v>
      </c>
      <c r="M14" s="96">
        <f>$L14*E14</f>
        <v>202.53</v>
      </c>
      <c r="N14" s="96">
        <f>$L14*F14</f>
        <v>11.61</v>
      </c>
      <c r="O14" s="96">
        <f>$L14*G14</f>
        <v>1.7079600000000001</v>
      </c>
      <c r="P14" s="96">
        <f>$L14*H14</f>
        <v>1.29</v>
      </c>
      <c r="Q14" s="96">
        <f>$L14*I14</f>
        <v>0.20640000000000003</v>
      </c>
      <c r="R14" s="96">
        <f>$L14*J14</f>
        <v>0.23220000000000002</v>
      </c>
      <c r="S14" s="97">
        <f>$L14*K14</f>
        <v>0.51600000000000001</v>
      </c>
    </row>
    <row r="15" spans="2:21" s="69" customFormat="1" ht="40.15" customHeight="1">
      <c r="B15" s="136">
        <v>7.0000000000000007E-2</v>
      </c>
      <c r="C15" s="137" t="s">
        <v>34</v>
      </c>
      <c r="D15" s="171">
        <v>950</v>
      </c>
      <c r="E15" s="172"/>
      <c r="F15" s="172"/>
      <c r="G15" s="133"/>
      <c r="H15" s="133">
        <v>231.6</v>
      </c>
      <c r="I15" s="133">
        <v>0</v>
      </c>
      <c r="J15" s="140">
        <v>21.1</v>
      </c>
      <c r="K15" s="135">
        <v>84.2</v>
      </c>
      <c r="L15" s="163">
        <f>B15*D15/1000</f>
        <v>6.6500000000000004E-2</v>
      </c>
      <c r="M15" s="96">
        <f>$L15*E15</f>
        <v>0</v>
      </c>
      <c r="N15" s="96">
        <f>$L15*F15</f>
        <v>0</v>
      </c>
      <c r="O15" s="96">
        <f>$L15*G15</f>
        <v>0</v>
      </c>
      <c r="P15" s="96">
        <f>$L15*H15</f>
        <v>15.401400000000001</v>
      </c>
      <c r="Q15" s="96">
        <f>$L15*I15</f>
        <v>0</v>
      </c>
      <c r="R15" s="96">
        <f>$L15*J15</f>
        <v>1.4031500000000001</v>
      </c>
      <c r="S15" s="97">
        <f>$L15*K15</f>
        <v>5.5993000000000004</v>
      </c>
    </row>
    <row r="16" spans="2:21" s="69" customFormat="1" ht="40.15" customHeight="1">
      <c r="B16" s="136">
        <v>0.01</v>
      </c>
      <c r="C16" s="213" t="s">
        <v>36</v>
      </c>
      <c r="D16" s="171">
        <v>990</v>
      </c>
      <c r="E16" s="172"/>
      <c r="F16" s="172"/>
      <c r="G16" s="143"/>
      <c r="H16" s="143"/>
      <c r="I16" s="143"/>
      <c r="J16" s="144"/>
      <c r="K16" s="131">
        <v>365</v>
      </c>
      <c r="L16" s="163">
        <f>B16*D16/1000</f>
        <v>9.9000000000000008E-3</v>
      </c>
      <c r="M16" s="96">
        <f t="shared" ref="M16:M17" si="0">$L16*E16</f>
        <v>0</v>
      </c>
      <c r="N16" s="96">
        <f>$L16*F16</f>
        <v>0</v>
      </c>
      <c r="O16" s="96">
        <f>$L16*G16</f>
        <v>0</v>
      </c>
      <c r="P16" s="96">
        <f>$L16*H16</f>
        <v>0</v>
      </c>
      <c r="Q16" s="96">
        <f>$L16*I16</f>
        <v>0</v>
      </c>
      <c r="R16" s="96">
        <f>$L16*J16</f>
        <v>0</v>
      </c>
      <c r="S16" s="97">
        <f>$L16*K16</f>
        <v>3.6135000000000002</v>
      </c>
    </row>
    <row r="17" spans="2:21" s="69" customFormat="1" ht="40.15" customHeight="1" thickBot="1">
      <c r="B17" s="145">
        <v>0.02</v>
      </c>
      <c r="C17" s="214" t="s">
        <v>37</v>
      </c>
      <c r="D17" s="183">
        <v>997</v>
      </c>
      <c r="E17" s="184"/>
      <c r="F17" s="184"/>
      <c r="G17" s="168"/>
      <c r="H17" s="168">
        <v>381.4</v>
      </c>
      <c r="I17" s="168">
        <v>0.4</v>
      </c>
      <c r="J17" s="153">
        <v>1.6</v>
      </c>
      <c r="K17" s="151"/>
      <c r="L17" s="163">
        <f>B17*D17/1000</f>
        <v>1.9940000000000003E-2</v>
      </c>
      <c r="M17" s="96">
        <f t="shared" si="0"/>
        <v>0</v>
      </c>
      <c r="N17" s="96">
        <f>F17*L17</f>
        <v>0</v>
      </c>
      <c r="O17" s="96">
        <f>L17*G17</f>
        <v>0</v>
      </c>
      <c r="P17" s="96">
        <f>H17*L17</f>
        <v>7.6051160000000007</v>
      </c>
      <c r="Q17" s="96">
        <f>I17*L17</f>
        <v>7.9760000000000022E-3</v>
      </c>
      <c r="R17" s="96">
        <f>J17*L17</f>
        <v>3.1904000000000009E-2</v>
      </c>
      <c r="S17" s="97">
        <f>K17*L17</f>
        <v>0</v>
      </c>
    </row>
    <row r="18" spans="2:21" s="69" customFormat="1" ht="40.15" customHeight="1">
      <c r="C18" s="85"/>
      <c r="D18" s="86"/>
      <c r="E18" s="87"/>
      <c r="F18" s="87"/>
      <c r="G18" s="88"/>
      <c r="H18" s="89"/>
      <c r="I18" s="89"/>
      <c r="J18" s="89"/>
      <c r="K18" s="90" t="s">
        <v>23</v>
      </c>
      <c r="L18" s="91">
        <f>SUM(L10:L17)</f>
        <v>11.02134</v>
      </c>
      <c r="M18" s="92">
        <f>SUM(M10:M17)</f>
        <v>3546.53</v>
      </c>
      <c r="N18" s="92">
        <f t="shared" ref="N18:S18" si="1">SUM(N10:N17)</f>
        <v>1332.4099999999999</v>
      </c>
      <c r="O18" s="92">
        <f t="shared" si="1"/>
        <v>125.16426</v>
      </c>
      <c r="P18" s="92">
        <f t="shared" si="1"/>
        <v>51.779416000000005</v>
      </c>
      <c r="Q18" s="92">
        <f t="shared" si="1"/>
        <v>42.154375999999999</v>
      </c>
      <c r="R18" s="92">
        <f t="shared" si="1"/>
        <v>21.051853999999999</v>
      </c>
      <c r="S18" s="93">
        <f t="shared" si="1"/>
        <v>13.119899999999999</v>
      </c>
    </row>
    <row r="19" spans="2:21" s="69" customFormat="1" ht="40.15" customHeight="1">
      <c r="C19" s="85"/>
      <c r="D19" s="86"/>
      <c r="E19" s="87"/>
      <c r="F19" s="87"/>
      <c r="G19" s="88"/>
      <c r="H19" s="89"/>
      <c r="I19" s="87"/>
      <c r="J19" s="89"/>
      <c r="K19" s="90" t="s">
        <v>24</v>
      </c>
      <c r="L19" s="152">
        <v>11</v>
      </c>
      <c r="M19" s="215">
        <f>(L19*0.25)*1000</f>
        <v>2750</v>
      </c>
      <c r="N19" s="140">
        <v>1326</v>
      </c>
      <c r="O19" s="140">
        <v>124.4</v>
      </c>
      <c r="P19" s="140">
        <v>51</v>
      </c>
      <c r="Q19" s="140">
        <v>27</v>
      </c>
      <c r="R19" s="140">
        <v>13</v>
      </c>
      <c r="S19" s="141">
        <v>11</v>
      </c>
    </row>
    <row r="20" spans="2:21" s="69" customFormat="1" ht="40.15" customHeight="1" thickBot="1">
      <c r="C20" s="85"/>
      <c r="D20" s="86"/>
      <c r="E20" s="87"/>
      <c r="F20" s="87"/>
      <c r="G20" s="165"/>
      <c r="H20" s="22"/>
      <c r="I20" s="89"/>
      <c r="J20" s="87"/>
      <c r="K20" s="99" t="s">
        <v>25</v>
      </c>
      <c r="L20" s="194">
        <f t="shared" ref="L20:S20" si="2">L18-L19</f>
        <v>2.1340000000000359E-2</v>
      </c>
      <c r="M20" s="102">
        <f t="shared" si="2"/>
        <v>796.5300000000002</v>
      </c>
      <c r="N20" s="102">
        <f t="shared" si="2"/>
        <v>6.4099999999998545</v>
      </c>
      <c r="O20" s="102">
        <f t="shared" si="2"/>
        <v>0.76425999999999306</v>
      </c>
      <c r="P20" s="219">
        <f t="shared" si="2"/>
        <v>0.77941600000000477</v>
      </c>
      <c r="Q20" s="219">
        <f t="shared" si="2"/>
        <v>15.154375999999999</v>
      </c>
      <c r="R20" s="220">
        <f t="shared" si="2"/>
        <v>8.0518539999999987</v>
      </c>
      <c r="S20" s="221">
        <f t="shared" si="2"/>
        <v>2.1198999999999995</v>
      </c>
    </row>
    <row r="21" spans="2:21" s="69" customFormat="1" ht="40.15" customHeight="1">
      <c r="F21" s="224"/>
      <c r="G21" s="224"/>
      <c r="H21" s="225" t="s">
        <v>29</v>
      </c>
      <c r="I21" s="230">
        <f>(M18/L18)/10</f>
        <v>32.178755033416991</v>
      </c>
    </row>
    <row r="22" spans="2:21" s="69" customFormat="1" ht="18.75" customHeight="1">
      <c r="B22" s="106" t="s">
        <v>19</v>
      </c>
      <c r="C22" s="107"/>
      <c r="G22" s="107"/>
    </row>
    <row r="23" spans="2:21" s="69" customFormat="1" ht="21.6" customHeight="1"/>
    <row r="24" spans="2:21" s="69" customFormat="1" ht="21.6" customHeight="1"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</row>
    <row r="25" spans="2:21" s="69" customFormat="1" ht="21.6" customHeight="1"/>
    <row r="26" spans="2:21" s="69" customFormat="1" ht="21.6" customHeight="1"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</row>
    <row r="27" spans="2:21" s="69" customFormat="1" ht="21.6" customHeight="1"/>
    <row r="28" spans="2:21" s="69" customFormat="1" ht="21.6" customHeight="1"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</row>
    <row r="29" spans="2:21" s="69" customFormat="1" ht="30.6" customHeight="1">
      <c r="T29" s="164"/>
      <c r="U29" s="164"/>
    </row>
    <row r="30" spans="2:21" s="11" customFormat="1" ht="15"/>
    <row r="31" spans="2:21" s="11" customFormat="1" ht="15"/>
    <row r="32" spans="2:21" s="11" customFormat="1" ht="15"/>
  </sheetData>
  <mergeCells count="2">
    <mergeCell ref="C8:C9"/>
    <mergeCell ref="L7:S7"/>
  </mergeCells>
  <conditionalFormatting sqref="I21">
    <cfRule type="cellIs" dxfId="6" priority="2" operator="lessThan">
      <formula>25</formula>
    </cfRule>
  </conditionalFormatting>
  <conditionalFormatting sqref="L20:S20">
    <cfRule type="cellIs" dxfId="5" priority="1" operator="lessThan">
      <formula>0</formula>
    </cfRule>
  </conditionalFormatting>
  <pageMargins left="0.7" right="0.7" top="0.78740157499999996" bottom="0.78740157499999996" header="0.3" footer="0.3"/>
  <pageSetup paperSize="9" scale="4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32"/>
  <sheetViews>
    <sheetView showGridLines="0" topLeftCell="A10" zoomScale="56" zoomScaleNormal="56" zoomScaleSheetLayoutView="40" workbookViewId="0">
      <selection activeCell="M23" sqref="M23"/>
    </sheetView>
  </sheetViews>
  <sheetFormatPr baseColWidth="10" defaultColWidth="11.5546875" defaultRowHeight="23.25"/>
  <cols>
    <col min="1" max="1" width="1.5546875" style="1" customWidth="1"/>
    <col min="2" max="2" width="7.33203125" style="1" customWidth="1"/>
    <col min="3" max="3" width="28.77734375" style="1" customWidth="1"/>
    <col min="4" max="5" width="10.77734375" style="1" customWidth="1"/>
    <col min="6" max="6" width="12.109375" style="1" customWidth="1"/>
    <col min="7" max="8" width="10.77734375" style="1" customWidth="1"/>
    <col min="9" max="12" width="8.6640625" style="1" customWidth="1"/>
    <col min="13" max="14" width="10.77734375" style="1" customWidth="1"/>
    <col min="15" max="15" width="12.109375" style="1" customWidth="1"/>
    <col min="16" max="17" width="10.77734375" style="1" customWidth="1"/>
    <col min="18" max="21" width="8.6640625" style="1" customWidth="1"/>
    <col min="22" max="16384" width="11.5546875" style="1"/>
  </cols>
  <sheetData>
    <row r="1" spans="2:21" ht="33" customHeight="1">
      <c r="B1" s="20" t="s">
        <v>44</v>
      </c>
    </row>
    <row r="2" spans="2:21" s="69" customFormat="1" ht="21.75"/>
    <row r="3" spans="2:21" s="114" customFormat="1" ht="24.95" customHeight="1">
      <c r="B3" s="21" t="s">
        <v>22</v>
      </c>
      <c r="C3" s="21"/>
      <c r="D3" s="211"/>
      <c r="E3" s="111"/>
      <c r="F3" s="112" t="s">
        <v>15</v>
      </c>
      <c r="G3" s="155"/>
      <c r="H3" s="155"/>
      <c r="I3" s="156"/>
      <c r="J3" s="156"/>
      <c r="K3" s="156"/>
      <c r="L3" s="112" t="s">
        <v>16</v>
      </c>
      <c r="M3" s="156"/>
      <c r="N3" s="156"/>
      <c r="O3" s="156"/>
      <c r="P3" s="156"/>
    </row>
    <row r="4" spans="2:21" s="114" customFormat="1" ht="33.6" customHeight="1">
      <c r="B4" s="115"/>
      <c r="C4" s="115"/>
      <c r="D4" s="116" t="s">
        <v>38</v>
      </c>
      <c r="E4" s="159"/>
      <c r="F4" s="114" t="s">
        <v>6</v>
      </c>
      <c r="G4" s="78"/>
      <c r="H4" s="78"/>
      <c r="I4" s="80" t="s">
        <v>18</v>
      </c>
      <c r="J4" s="117"/>
      <c r="K4" s="154"/>
      <c r="L4" s="78" t="s">
        <v>3</v>
      </c>
      <c r="M4" s="113" t="s">
        <v>17</v>
      </c>
      <c r="N4" s="157"/>
      <c r="O4" s="158"/>
      <c r="P4" s="155"/>
      <c r="R4" s="115"/>
      <c r="S4" s="118"/>
      <c r="T4" s="119"/>
    </row>
    <row r="5" spans="2:21" s="69" customFormat="1" ht="21.75">
      <c r="B5" s="120"/>
      <c r="C5" s="121"/>
      <c r="E5" s="122"/>
      <c r="F5" s="122"/>
      <c r="G5" s="122"/>
      <c r="I5" s="123"/>
      <c r="J5" s="85"/>
      <c r="K5" s="85"/>
      <c r="L5" s="85"/>
      <c r="P5" s="124"/>
      <c r="Q5" s="121"/>
      <c r="R5" s="121"/>
      <c r="S5" s="121"/>
      <c r="T5" s="121"/>
      <c r="U5" s="121"/>
    </row>
    <row r="6" spans="2:21" s="69" customFormat="1" ht="22.5" thickBot="1">
      <c r="B6" s="120"/>
      <c r="C6" s="121"/>
      <c r="E6" s="122"/>
      <c r="F6" s="122"/>
      <c r="G6" s="122"/>
      <c r="I6" s="125"/>
      <c r="J6" s="85"/>
      <c r="K6" s="85"/>
      <c r="L6" s="85"/>
      <c r="M6" s="121"/>
      <c r="N6" s="121"/>
      <c r="O6" s="121"/>
      <c r="P6" s="121"/>
      <c r="Q6" s="121"/>
      <c r="R6" s="121"/>
      <c r="S6" s="121"/>
      <c r="T6" s="121"/>
      <c r="U6" s="121"/>
    </row>
    <row r="7" spans="2:21" s="69" customFormat="1" ht="27" customHeight="1" thickBot="1">
      <c r="B7" s="126"/>
      <c r="C7" s="44"/>
      <c r="D7" s="45"/>
      <c r="E7" s="46" t="s">
        <v>10</v>
      </c>
      <c r="F7" s="46"/>
      <c r="G7" s="46"/>
      <c r="H7" s="46"/>
      <c r="I7" s="47"/>
      <c r="J7" s="48"/>
      <c r="K7" s="48"/>
      <c r="L7" s="49"/>
      <c r="M7" s="50" t="s">
        <v>12</v>
      </c>
      <c r="N7" s="46"/>
      <c r="O7" s="46"/>
      <c r="P7" s="46"/>
      <c r="Q7" s="46"/>
      <c r="R7" s="48"/>
      <c r="S7" s="49"/>
      <c r="T7" s="49"/>
      <c r="U7" s="51"/>
    </row>
    <row r="8" spans="2:21" s="69" customFormat="1" ht="72" customHeight="1">
      <c r="B8" s="127" t="s">
        <v>11</v>
      </c>
      <c r="C8" s="186" t="s">
        <v>4</v>
      </c>
      <c r="D8" s="52" t="s">
        <v>9</v>
      </c>
      <c r="E8" s="53" t="s">
        <v>39</v>
      </c>
      <c r="F8" s="54" t="s">
        <v>21</v>
      </c>
      <c r="G8" s="54" t="s">
        <v>27</v>
      </c>
      <c r="H8" s="55" t="s">
        <v>13</v>
      </c>
      <c r="I8" s="56" t="s">
        <v>0</v>
      </c>
      <c r="J8" s="56" t="s">
        <v>1</v>
      </c>
      <c r="K8" s="56" t="s">
        <v>26</v>
      </c>
      <c r="L8" s="57" t="s">
        <v>2</v>
      </c>
      <c r="M8" s="52" t="s">
        <v>9</v>
      </c>
      <c r="N8" s="53" t="s">
        <v>39</v>
      </c>
      <c r="O8" s="54" t="s">
        <v>21</v>
      </c>
      <c r="P8" s="54" t="s">
        <v>27</v>
      </c>
      <c r="Q8" s="55" t="s">
        <v>13</v>
      </c>
      <c r="R8" s="56" t="s">
        <v>0</v>
      </c>
      <c r="S8" s="56" t="s">
        <v>1</v>
      </c>
      <c r="T8" s="56" t="s">
        <v>26</v>
      </c>
      <c r="U8" s="58" t="s">
        <v>2</v>
      </c>
    </row>
    <row r="9" spans="2:21" s="69" customFormat="1" ht="24.75" customHeight="1" thickBot="1">
      <c r="B9" s="128" t="s">
        <v>3</v>
      </c>
      <c r="C9" s="187"/>
      <c r="D9" s="59" t="s">
        <v>5</v>
      </c>
      <c r="E9" s="60" t="s">
        <v>6</v>
      </c>
      <c r="F9" s="61" t="s">
        <v>6</v>
      </c>
      <c r="G9" s="61" t="s">
        <v>6</v>
      </c>
      <c r="H9" s="61" t="s">
        <v>7</v>
      </c>
      <c r="I9" s="62" t="s">
        <v>6</v>
      </c>
      <c r="J9" s="62" t="s">
        <v>6</v>
      </c>
      <c r="K9" s="62" t="s">
        <v>6</v>
      </c>
      <c r="L9" s="63" t="s">
        <v>6</v>
      </c>
      <c r="M9" s="64" t="s">
        <v>3</v>
      </c>
      <c r="N9" s="65" t="s">
        <v>6</v>
      </c>
      <c r="O9" s="66" t="s">
        <v>6</v>
      </c>
      <c r="P9" s="66" t="s">
        <v>6</v>
      </c>
      <c r="Q9" s="66" t="s">
        <v>7</v>
      </c>
      <c r="R9" s="67" t="s">
        <v>6</v>
      </c>
      <c r="S9" s="67" t="s">
        <v>6</v>
      </c>
      <c r="T9" s="67" t="s">
        <v>6</v>
      </c>
      <c r="U9" s="68" t="s">
        <v>6</v>
      </c>
    </row>
    <row r="10" spans="2:21" s="69" customFormat="1" ht="40.15" customHeight="1">
      <c r="B10" s="129"/>
      <c r="C10" s="130"/>
      <c r="D10" s="131"/>
      <c r="E10" s="132"/>
      <c r="F10" s="132"/>
      <c r="G10" s="132"/>
      <c r="H10" s="133"/>
      <c r="I10" s="133"/>
      <c r="J10" s="133"/>
      <c r="K10" s="134"/>
      <c r="L10" s="135"/>
      <c r="M10" s="160">
        <f t="shared" ref="M10:M17" si="0">B10*D10/1000</f>
        <v>0</v>
      </c>
      <c r="N10" s="173">
        <f t="shared" ref="N10:U16" si="1">$M10*E10</f>
        <v>0</v>
      </c>
      <c r="O10" s="173">
        <f t="shared" si="1"/>
        <v>0</v>
      </c>
      <c r="P10" s="173">
        <f t="shared" si="1"/>
        <v>0</v>
      </c>
      <c r="Q10" s="161">
        <f t="shared" si="1"/>
        <v>0</v>
      </c>
      <c r="R10" s="161">
        <f t="shared" si="1"/>
        <v>0</v>
      </c>
      <c r="S10" s="161">
        <f t="shared" si="1"/>
        <v>0</v>
      </c>
      <c r="T10" s="161">
        <f t="shared" si="1"/>
        <v>0</v>
      </c>
      <c r="U10" s="162">
        <f t="shared" si="1"/>
        <v>0</v>
      </c>
    </row>
    <row r="11" spans="2:21" s="69" customFormat="1" ht="40.15" customHeight="1">
      <c r="B11" s="136"/>
      <c r="C11" s="137"/>
      <c r="D11" s="138"/>
      <c r="E11" s="139"/>
      <c r="F11" s="139"/>
      <c r="G11" s="139"/>
      <c r="H11" s="133"/>
      <c r="I11" s="133"/>
      <c r="J11" s="133"/>
      <c r="K11" s="140"/>
      <c r="L11" s="135"/>
      <c r="M11" s="163">
        <f t="shared" si="0"/>
        <v>0</v>
      </c>
      <c r="N11" s="174">
        <f t="shared" si="1"/>
        <v>0</v>
      </c>
      <c r="O11" s="174">
        <f t="shared" si="1"/>
        <v>0</v>
      </c>
      <c r="P11" s="174">
        <f t="shared" si="1"/>
        <v>0</v>
      </c>
      <c r="Q11" s="96">
        <f t="shared" si="1"/>
        <v>0</v>
      </c>
      <c r="R11" s="96">
        <f t="shared" si="1"/>
        <v>0</v>
      </c>
      <c r="S11" s="96">
        <f t="shared" si="1"/>
        <v>0</v>
      </c>
      <c r="T11" s="96">
        <f t="shared" si="1"/>
        <v>0</v>
      </c>
      <c r="U11" s="97">
        <f t="shared" si="1"/>
        <v>0</v>
      </c>
    </row>
    <row r="12" spans="2:21" s="69" customFormat="1" ht="40.15" customHeight="1">
      <c r="B12" s="136"/>
      <c r="C12" s="137"/>
      <c r="D12" s="138"/>
      <c r="E12" s="139"/>
      <c r="F12" s="139"/>
      <c r="G12" s="139"/>
      <c r="H12" s="133"/>
      <c r="I12" s="133"/>
      <c r="J12" s="133"/>
      <c r="K12" s="140"/>
      <c r="L12" s="135"/>
      <c r="M12" s="163">
        <f t="shared" si="0"/>
        <v>0</v>
      </c>
      <c r="N12" s="174">
        <f>$M12*E12</f>
        <v>0</v>
      </c>
      <c r="O12" s="174">
        <f>$M12*F12</f>
        <v>0</v>
      </c>
      <c r="P12" s="174">
        <f>$M12*G12</f>
        <v>0</v>
      </c>
      <c r="Q12" s="96">
        <f>$M12*H12</f>
        <v>0</v>
      </c>
      <c r="R12" s="96">
        <f>$M12*I12</f>
        <v>0</v>
      </c>
      <c r="S12" s="96">
        <f t="shared" si="1"/>
        <v>0</v>
      </c>
      <c r="T12" s="96">
        <f t="shared" si="1"/>
        <v>0</v>
      </c>
      <c r="U12" s="97">
        <f t="shared" si="1"/>
        <v>0</v>
      </c>
    </row>
    <row r="13" spans="2:21" s="69" customFormat="1" ht="40.15" customHeight="1">
      <c r="B13" s="136"/>
      <c r="C13" s="137"/>
      <c r="D13" s="138"/>
      <c r="E13" s="139"/>
      <c r="F13" s="139"/>
      <c r="G13" s="139"/>
      <c r="H13" s="133"/>
      <c r="I13" s="133"/>
      <c r="J13" s="133"/>
      <c r="K13" s="140"/>
      <c r="L13" s="135"/>
      <c r="M13" s="163">
        <f t="shared" si="0"/>
        <v>0</v>
      </c>
      <c r="N13" s="174">
        <f t="shared" ref="N13:R14" si="2">$M13*E13</f>
        <v>0</v>
      </c>
      <c r="O13" s="174">
        <f t="shared" si="2"/>
        <v>0</v>
      </c>
      <c r="P13" s="174">
        <f t="shared" si="2"/>
        <v>0</v>
      </c>
      <c r="Q13" s="96">
        <f t="shared" si="2"/>
        <v>0</v>
      </c>
      <c r="R13" s="96">
        <f t="shared" si="2"/>
        <v>0</v>
      </c>
      <c r="S13" s="96">
        <f t="shared" si="1"/>
        <v>0</v>
      </c>
      <c r="T13" s="96">
        <f t="shared" si="1"/>
        <v>0</v>
      </c>
      <c r="U13" s="97">
        <f t="shared" si="1"/>
        <v>0</v>
      </c>
    </row>
    <row r="14" spans="2:21" s="69" customFormat="1" ht="40.15" customHeight="1">
      <c r="B14" s="136"/>
      <c r="C14" s="137"/>
      <c r="D14" s="138"/>
      <c r="E14" s="139"/>
      <c r="F14" s="139"/>
      <c r="G14" s="139"/>
      <c r="H14" s="133"/>
      <c r="I14" s="133"/>
      <c r="J14" s="133"/>
      <c r="K14" s="140"/>
      <c r="L14" s="135"/>
      <c r="M14" s="163">
        <f t="shared" si="0"/>
        <v>0</v>
      </c>
      <c r="N14" s="174">
        <f t="shared" si="2"/>
        <v>0</v>
      </c>
      <c r="O14" s="174">
        <f t="shared" si="2"/>
        <v>0</v>
      </c>
      <c r="P14" s="174">
        <f t="shared" si="2"/>
        <v>0</v>
      </c>
      <c r="Q14" s="96">
        <f t="shared" si="2"/>
        <v>0</v>
      </c>
      <c r="R14" s="96">
        <f t="shared" si="2"/>
        <v>0</v>
      </c>
      <c r="S14" s="96">
        <f t="shared" si="1"/>
        <v>0</v>
      </c>
      <c r="T14" s="96">
        <f t="shared" si="1"/>
        <v>0</v>
      </c>
      <c r="U14" s="97">
        <f t="shared" si="1"/>
        <v>0</v>
      </c>
    </row>
    <row r="15" spans="2:21" s="69" customFormat="1" ht="40.15" customHeight="1">
      <c r="B15" s="136"/>
      <c r="C15" s="137"/>
      <c r="D15" s="138"/>
      <c r="E15" s="139"/>
      <c r="F15" s="139"/>
      <c r="G15" s="139"/>
      <c r="H15" s="133"/>
      <c r="I15" s="133"/>
      <c r="J15" s="133"/>
      <c r="K15" s="140"/>
      <c r="L15" s="135"/>
      <c r="M15" s="163">
        <f t="shared" si="0"/>
        <v>0</v>
      </c>
      <c r="N15" s="174">
        <f t="shared" si="1"/>
        <v>0</v>
      </c>
      <c r="O15" s="174">
        <f t="shared" si="1"/>
        <v>0</v>
      </c>
      <c r="P15" s="174">
        <f t="shared" si="1"/>
        <v>0</v>
      </c>
      <c r="Q15" s="96">
        <f t="shared" si="1"/>
        <v>0</v>
      </c>
      <c r="R15" s="96">
        <f t="shared" si="1"/>
        <v>0</v>
      </c>
      <c r="S15" s="96">
        <f t="shared" si="1"/>
        <v>0</v>
      </c>
      <c r="T15" s="96">
        <f t="shared" si="1"/>
        <v>0</v>
      </c>
      <c r="U15" s="97">
        <f t="shared" si="1"/>
        <v>0</v>
      </c>
    </row>
    <row r="16" spans="2:21" s="69" customFormat="1" ht="40.15" customHeight="1">
      <c r="B16" s="136"/>
      <c r="C16" s="142"/>
      <c r="D16" s="138"/>
      <c r="E16" s="139"/>
      <c r="F16" s="139"/>
      <c r="G16" s="139"/>
      <c r="H16" s="143"/>
      <c r="I16" s="143"/>
      <c r="J16" s="143"/>
      <c r="K16" s="144"/>
      <c r="L16" s="131"/>
      <c r="M16" s="163">
        <f t="shared" si="0"/>
        <v>0</v>
      </c>
      <c r="N16" s="174">
        <f t="shared" si="1"/>
        <v>0</v>
      </c>
      <c r="O16" s="174">
        <f t="shared" si="1"/>
        <v>0</v>
      </c>
      <c r="P16" s="174">
        <f t="shared" si="1"/>
        <v>0</v>
      </c>
      <c r="Q16" s="96">
        <f t="shared" si="1"/>
        <v>0</v>
      </c>
      <c r="R16" s="96">
        <f t="shared" si="1"/>
        <v>0</v>
      </c>
      <c r="S16" s="96">
        <f t="shared" si="1"/>
        <v>0</v>
      </c>
      <c r="T16" s="96">
        <f t="shared" si="1"/>
        <v>0</v>
      </c>
      <c r="U16" s="97">
        <f t="shared" si="1"/>
        <v>0</v>
      </c>
    </row>
    <row r="17" spans="2:21" s="69" customFormat="1" ht="40.15" customHeight="1" thickBot="1">
      <c r="B17" s="145"/>
      <c r="C17" s="146"/>
      <c r="D17" s="147"/>
      <c r="E17" s="148"/>
      <c r="F17" s="148"/>
      <c r="G17" s="148"/>
      <c r="H17" s="149"/>
      <c r="I17" s="149"/>
      <c r="J17" s="149"/>
      <c r="K17" s="150"/>
      <c r="L17" s="151"/>
      <c r="M17" s="163">
        <f t="shared" si="0"/>
        <v>0</v>
      </c>
      <c r="N17" s="174">
        <f>M17*E17</f>
        <v>0</v>
      </c>
      <c r="O17" s="174">
        <f>N17*F17</f>
        <v>0</v>
      </c>
      <c r="P17" s="174">
        <f>G17*M17</f>
        <v>0</v>
      </c>
      <c r="Q17" s="96">
        <f>M17*H17</f>
        <v>0</v>
      </c>
      <c r="R17" s="96">
        <f>I17*M17</f>
        <v>0</v>
      </c>
      <c r="S17" s="96">
        <f>J17*M17</f>
        <v>0</v>
      </c>
      <c r="T17" s="96">
        <f>K17*M17</f>
        <v>0</v>
      </c>
      <c r="U17" s="97">
        <f>L17*M17</f>
        <v>0</v>
      </c>
    </row>
    <row r="18" spans="2:21" s="69" customFormat="1" ht="40.15" customHeight="1">
      <c r="C18" s="85"/>
      <c r="D18" s="86"/>
      <c r="E18" s="87"/>
      <c r="F18" s="87"/>
      <c r="G18" s="87"/>
      <c r="H18" s="88"/>
      <c r="I18" s="89"/>
      <c r="J18" s="89"/>
      <c r="K18" s="89"/>
      <c r="L18" s="90" t="s">
        <v>23</v>
      </c>
      <c r="M18" s="91">
        <f>SUM(M10:M17)</f>
        <v>0</v>
      </c>
      <c r="N18" s="175">
        <f t="shared" ref="N18:U18" si="3">SUM(N10:N17)</f>
        <v>0</v>
      </c>
      <c r="O18" s="175">
        <f>SUM(O10:O17)</f>
        <v>0</v>
      </c>
      <c r="P18" s="175">
        <f t="shared" si="3"/>
        <v>0</v>
      </c>
      <c r="Q18" s="92">
        <f t="shared" si="3"/>
        <v>0</v>
      </c>
      <c r="R18" s="92">
        <f t="shared" si="3"/>
        <v>0</v>
      </c>
      <c r="S18" s="92">
        <f t="shared" si="3"/>
        <v>0</v>
      </c>
      <c r="T18" s="92">
        <f t="shared" si="3"/>
        <v>0</v>
      </c>
      <c r="U18" s="93">
        <f t="shared" si="3"/>
        <v>0</v>
      </c>
    </row>
    <row r="19" spans="2:21" s="69" customFormat="1" ht="40.15" customHeight="1">
      <c r="C19" s="85"/>
      <c r="D19" s="86"/>
      <c r="E19" s="87"/>
      <c r="F19" s="87"/>
      <c r="G19" s="87"/>
      <c r="H19" s="88"/>
      <c r="I19" s="89"/>
      <c r="J19" s="87"/>
      <c r="K19" s="89"/>
      <c r="L19" s="90" t="s">
        <v>24</v>
      </c>
      <c r="M19" s="152"/>
      <c r="N19" s="212">
        <f>(M19*0.12)*1000</f>
        <v>0</v>
      </c>
      <c r="O19" s="212">
        <f>(M19*0.28)*1000</f>
        <v>0</v>
      </c>
      <c r="P19" s="177"/>
      <c r="Q19" s="140"/>
      <c r="R19" s="140"/>
      <c r="S19" s="140"/>
      <c r="T19" s="140"/>
      <c r="U19" s="141"/>
    </row>
    <row r="20" spans="2:21" s="69" customFormat="1" ht="40.15" customHeight="1" thickBot="1">
      <c r="C20" s="85"/>
      <c r="D20" s="86"/>
      <c r="F20" s="227"/>
      <c r="G20" s="227"/>
      <c r="H20" s="228" t="s">
        <v>28</v>
      </c>
      <c r="I20" s="229" t="e">
        <f>(N18/M18)/10</f>
        <v>#DIV/0!</v>
      </c>
      <c r="J20" s="89"/>
      <c r="K20" s="87"/>
      <c r="L20" s="99" t="s">
        <v>25</v>
      </c>
      <c r="M20" s="194">
        <f t="shared" ref="M20" si="4">M18-M19</f>
        <v>0</v>
      </c>
      <c r="N20" s="180" t="s">
        <v>8</v>
      </c>
      <c r="O20" s="178">
        <f t="shared" ref="O20:U20" si="5">O18-O19</f>
        <v>0</v>
      </c>
      <c r="P20" s="178">
        <f t="shared" si="5"/>
        <v>0</v>
      </c>
      <c r="Q20" s="102">
        <f t="shared" si="5"/>
        <v>0</v>
      </c>
      <c r="R20" s="219">
        <f t="shared" si="5"/>
        <v>0</v>
      </c>
      <c r="S20" s="219">
        <f t="shared" si="5"/>
        <v>0</v>
      </c>
      <c r="T20" s="222">
        <f t="shared" si="5"/>
        <v>0</v>
      </c>
      <c r="U20" s="221">
        <f t="shared" si="5"/>
        <v>0</v>
      </c>
    </row>
    <row r="21" spans="2:21" s="69" customFormat="1" ht="40.15" customHeight="1">
      <c r="F21" s="224"/>
      <c r="G21" s="224"/>
      <c r="H21" s="225" t="s">
        <v>29</v>
      </c>
      <c r="I21" s="231" t="e">
        <f>(O18/M18)/10</f>
        <v>#DIV/0!</v>
      </c>
    </row>
    <row r="22" spans="2:21" s="69" customFormat="1" ht="18.75" customHeight="1">
      <c r="B22" s="106" t="s">
        <v>19</v>
      </c>
      <c r="C22" s="107"/>
      <c r="G22" s="107"/>
    </row>
    <row r="23" spans="2:21" s="69" customFormat="1" ht="21.6" customHeight="1"/>
    <row r="24" spans="2:21" s="69" customFormat="1" ht="21.6" customHeight="1"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</row>
    <row r="25" spans="2:21" s="69" customFormat="1" ht="21.6" customHeight="1"/>
    <row r="26" spans="2:21" s="69" customFormat="1" ht="21.6" customHeight="1"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</row>
    <row r="27" spans="2:21" s="69" customFormat="1" ht="21.6" customHeight="1"/>
    <row r="28" spans="2:21" s="69" customFormat="1" ht="21.6" customHeight="1"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</row>
    <row r="29" spans="2:21" s="11" customFormat="1" ht="30.6" customHeight="1">
      <c r="T29" s="12"/>
      <c r="U29" s="12"/>
    </row>
    <row r="30" spans="2:21" s="11" customFormat="1" ht="15"/>
    <row r="31" spans="2:21" s="11" customFormat="1" ht="15"/>
    <row r="32" spans="2:21" s="11" customFormat="1" ht="15"/>
  </sheetData>
  <mergeCells count="1">
    <mergeCell ref="C8:C9"/>
  </mergeCells>
  <conditionalFormatting sqref="I21">
    <cfRule type="cellIs" dxfId="4" priority="2" operator="lessThan">
      <formula>28</formula>
    </cfRule>
  </conditionalFormatting>
  <conditionalFormatting sqref="M20:U20">
    <cfRule type="cellIs" dxfId="3" priority="1" operator="lessThan">
      <formula>0</formula>
    </cfRule>
  </conditionalFormatting>
  <printOptions gridLinesSet="0"/>
  <pageMargins left="0.55118110236220474" right="0.19685039370078741" top="0.39370078740157483" bottom="0" header="0.23622047244094491" footer="0.51181102362204722"/>
  <pageSetup paperSize="9" scale="44" orientation="landscape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32"/>
  <sheetViews>
    <sheetView showGridLines="0" topLeftCell="A13" zoomScale="56" zoomScaleNormal="56" zoomScaleSheetLayoutView="40" workbookViewId="0">
      <selection activeCell="I20" sqref="I20"/>
    </sheetView>
  </sheetViews>
  <sheetFormatPr baseColWidth="10" defaultColWidth="11.5546875" defaultRowHeight="23.25"/>
  <cols>
    <col min="1" max="1" width="1.5546875" style="1" customWidth="1"/>
    <col min="2" max="2" width="7.33203125" style="1" customWidth="1"/>
    <col min="3" max="3" width="28.77734375" style="1" customWidth="1"/>
    <col min="4" max="5" width="10.77734375" style="1" customWidth="1"/>
    <col min="6" max="6" width="12.109375" style="1" customWidth="1"/>
    <col min="7" max="8" width="10.77734375" style="1" customWidth="1"/>
    <col min="9" max="12" width="8.6640625" style="1" customWidth="1"/>
    <col min="13" max="14" width="10.77734375" style="1" customWidth="1"/>
    <col min="15" max="15" width="12.109375" style="1" customWidth="1"/>
    <col min="16" max="17" width="10.77734375" style="1" customWidth="1"/>
    <col min="18" max="21" width="8.6640625" style="1" customWidth="1"/>
    <col min="22" max="16384" width="11.5546875" style="1"/>
  </cols>
  <sheetData>
    <row r="1" spans="2:21" ht="33" customHeight="1">
      <c r="B1" s="20" t="s">
        <v>44</v>
      </c>
    </row>
    <row r="2" spans="2:21" s="69" customFormat="1" ht="21.75"/>
    <row r="3" spans="2:21" s="114" customFormat="1" ht="24.95" customHeight="1">
      <c r="B3" s="21" t="s">
        <v>22</v>
      </c>
      <c r="C3" s="21"/>
      <c r="D3" s="71"/>
      <c r="E3" s="111"/>
      <c r="F3" s="111"/>
      <c r="G3" s="112" t="s">
        <v>15</v>
      </c>
      <c r="H3" s="155"/>
      <c r="I3" s="155"/>
      <c r="J3" s="156"/>
      <c r="K3" s="156"/>
      <c r="L3" s="156"/>
      <c r="M3" s="112" t="s">
        <v>16</v>
      </c>
      <c r="N3" s="156"/>
      <c r="O3" s="156"/>
      <c r="P3" s="156"/>
      <c r="Q3" s="156"/>
    </row>
    <row r="4" spans="2:21" s="114" customFormat="1" ht="33.6" customHeight="1">
      <c r="B4" s="115"/>
      <c r="C4" s="115"/>
      <c r="D4" s="116" t="s">
        <v>38</v>
      </c>
      <c r="E4" s="159">
        <v>700</v>
      </c>
      <c r="F4" s="159"/>
      <c r="G4" s="114" t="s">
        <v>6</v>
      </c>
      <c r="H4" s="78"/>
      <c r="I4" s="78"/>
      <c r="J4" s="80" t="s">
        <v>18</v>
      </c>
      <c r="K4" s="117">
        <v>400</v>
      </c>
      <c r="L4" s="154"/>
      <c r="M4" s="78" t="s">
        <v>3</v>
      </c>
      <c r="N4" s="113" t="s">
        <v>17</v>
      </c>
      <c r="O4" s="157"/>
      <c r="P4" s="158"/>
      <c r="Q4" s="155"/>
      <c r="S4" s="115"/>
      <c r="T4" s="118"/>
      <c r="U4" s="119"/>
    </row>
    <row r="5" spans="2:21" s="69" customFormat="1" ht="21.75">
      <c r="B5" s="120"/>
      <c r="C5" s="121"/>
      <c r="E5" s="122"/>
      <c r="F5" s="122"/>
      <c r="G5" s="122"/>
      <c r="I5" s="123"/>
      <c r="J5" s="85"/>
      <c r="K5" s="85"/>
      <c r="L5" s="85"/>
      <c r="P5" s="124"/>
      <c r="Q5" s="121"/>
      <c r="R5" s="121"/>
      <c r="S5" s="121"/>
      <c r="T5" s="121"/>
      <c r="U5" s="121"/>
    </row>
    <row r="6" spans="2:21" s="69" customFormat="1" ht="22.5" thickBot="1">
      <c r="B6" s="120"/>
      <c r="C6" s="121"/>
      <c r="E6" s="122"/>
      <c r="F6" s="122"/>
      <c r="G6" s="122"/>
      <c r="I6" s="125"/>
      <c r="J6" s="85"/>
      <c r="K6" s="85"/>
      <c r="L6" s="85"/>
      <c r="M6" s="121"/>
      <c r="N6" s="121"/>
      <c r="O6" s="121"/>
      <c r="P6" s="121"/>
      <c r="Q6" s="121"/>
      <c r="R6" s="121"/>
      <c r="S6" s="121"/>
      <c r="T6" s="121"/>
      <c r="U6" s="121"/>
    </row>
    <row r="7" spans="2:21" s="69" customFormat="1" ht="27" customHeight="1" thickBot="1">
      <c r="B7" s="126"/>
      <c r="C7" s="44"/>
      <c r="D7" s="45"/>
      <c r="E7" s="46" t="s">
        <v>10</v>
      </c>
      <c r="F7" s="46"/>
      <c r="G7" s="46"/>
      <c r="H7" s="46"/>
      <c r="I7" s="47"/>
      <c r="J7" s="48"/>
      <c r="K7" s="48"/>
      <c r="L7" s="49"/>
      <c r="M7" s="50" t="s">
        <v>12</v>
      </c>
      <c r="N7" s="46"/>
      <c r="O7" s="46"/>
      <c r="P7" s="46"/>
      <c r="Q7" s="46"/>
      <c r="R7" s="48"/>
      <c r="S7" s="49"/>
      <c r="T7" s="49"/>
      <c r="U7" s="51"/>
    </row>
    <row r="8" spans="2:21" s="69" customFormat="1" ht="72" customHeight="1">
      <c r="B8" s="127" t="s">
        <v>11</v>
      </c>
      <c r="C8" s="186" t="s">
        <v>4</v>
      </c>
      <c r="D8" s="52" t="s">
        <v>9</v>
      </c>
      <c r="E8" s="53" t="s">
        <v>39</v>
      </c>
      <c r="F8" s="54" t="s">
        <v>21</v>
      </c>
      <c r="G8" s="54" t="s">
        <v>27</v>
      </c>
      <c r="H8" s="55" t="s">
        <v>13</v>
      </c>
      <c r="I8" s="56" t="s">
        <v>0</v>
      </c>
      <c r="J8" s="56" t="s">
        <v>1</v>
      </c>
      <c r="K8" s="56" t="s">
        <v>26</v>
      </c>
      <c r="L8" s="57" t="s">
        <v>2</v>
      </c>
      <c r="M8" s="52" t="s">
        <v>9</v>
      </c>
      <c r="N8" s="53" t="s">
        <v>39</v>
      </c>
      <c r="O8" s="54" t="s">
        <v>21</v>
      </c>
      <c r="P8" s="54" t="s">
        <v>27</v>
      </c>
      <c r="Q8" s="55" t="s">
        <v>13</v>
      </c>
      <c r="R8" s="56" t="s">
        <v>0</v>
      </c>
      <c r="S8" s="56" t="s">
        <v>1</v>
      </c>
      <c r="T8" s="56" t="s">
        <v>26</v>
      </c>
      <c r="U8" s="58" t="s">
        <v>2</v>
      </c>
    </row>
    <row r="9" spans="2:21" s="69" customFormat="1" ht="24.75" customHeight="1" thickBot="1">
      <c r="B9" s="128" t="s">
        <v>3</v>
      </c>
      <c r="C9" s="187"/>
      <c r="D9" s="59" t="s">
        <v>5</v>
      </c>
      <c r="E9" s="60" t="s">
        <v>6</v>
      </c>
      <c r="F9" s="61" t="s">
        <v>6</v>
      </c>
      <c r="G9" s="61" t="s">
        <v>6</v>
      </c>
      <c r="H9" s="61" t="s">
        <v>7</v>
      </c>
      <c r="I9" s="62" t="s">
        <v>6</v>
      </c>
      <c r="J9" s="62" t="s">
        <v>6</v>
      </c>
      <c r="K9" s="62" t="s">
        <v>6</v>
      </c>
      <c r="L9" s="63" t="s">
        <v>6</v>
      </c>
      <c r="M9" s="64" t="s">
        <v>3</v>
      </c>
      <c r="N9" s="65" t="s">
        <v>6</v>
      </c>
      <c r="O9" s="66" t="s">
        <v>6</v>
      </c>
      <c r="P9" s="66" t="s">
        <v>6</v>
      </c>
      <c r="Q9" s="66" t="s">
        <v>7</v>
      </c>
      <c r="R9" s="67" t="s">
        <v>6</v>
      </c>
      <c r="S9" s="67" t="s">
        <v>6</v>
      </c>
      <c r="T9" s="67" t="s">
        <v>6</v>
      </c>
      <c r="U9" s="68" t="s">
        <v>6</v>
      </c>
    </row>
    <row r="10" spans="2:21" s="69" customFormat="1" ht="40.15" customHeight="1">
      <c r="B10" s="129">
        <v>12</v>
      </c>
      <c r="C10" s="130" t="s">
        <v>40</v>
      </c>
      <c r="D10" s="169">
        <v>350</v>
      </c>
      <c r="E10" s="170">
        <v>258</v>
      </c>
      <c r="F10" s="170">
        <v>510</v>
      </c>
      <c r="G10" s="170">
        <v>160</v>
      </c>
      <c r="H10" s="133">
        <v>9.6</v>
      </c>
      <c r="I10" s="133">
        <v>7.5</v>
      </c>
      <c r="J10" s="133">
        <v>3.6</v>
      </c>
      <c r="K10" s="134">
        <v>2.7</v>
      </c>
      <c r="L10" s="135">
        <v>1</v>
      </c>
      <c r="M10" s="160">
        <f t="shared" ref="M10:M17" si="0">B10*D10/1000</f>
        <v>4.2</v>
      </c>
      <c r="N10" s="173">
        <f t="shared" ref="N10:U16" si="1">$M10*E10</f>
        <v>1083.6000000000001</v>
      </c>
      <c r="O10" s="173">
        <f t="shared" si="1"/>
        <v>2142</v>
      </c>
      <c r="P10" s="173">
        <f t="shared" si="1"/>
        <v>672</v>
      </c>
      <c r="Q10" s="161">
        <f t="shared" si="1"/>
        <v>40.32</v>
      </c>
      <c r="R10" s="161">
        <f t="shared" si="1"/>
        <v>31.5</v>
      </c>
      <c r="S10" s="161">
        <f t="shared" si="1"/>
        <v>15.120000000000001</v>
      </c>
      <c r="T10" s="161">
        <f t="shared" si="1"/>
        <v>11.340000000000002</v>
      </c>
      <c r="U10" s="162">
        <f t="shared" si="1"/>
        <v>4.2</v>
      </c>
    </row>
    <row r="11" spans="2:21" s="69" customFormat="1" ht="40.15" customHeight="1">
      <c r="B11" s="136">
        <v>5.8</v>
      </c>
      <c r="C11" s="137" t="s">
        <v>41</v>
      </c>
      <c r="D11" s="171">
        <v>300</v>
      </c>
      <c r="E11" s="172">
        <v>205</v>
      </c>
      <c r="F11" s="172">
        <v>465</v>
      </c>
      <c r="G11" s="172">
        <v>84</v>
      </c>
      <c r="H11" s="133">
        <v>10.85</v>
      </c>
      <c r="I11" s="133">
        <v>2.1</v>
      </c>
      <c r="J11" s="133">
        <v>2.2000000000000002</v>
      </c>
      <c r="K11" s="140">
        <v>1.3</v>
      </c>
      <c r="L11" s="135">
        <v>0.3</v>
      </c>
      <c r="M11" s="163">
        <f t="shared" si="0"/>
        <v>1.74</v>
      </c>
      <c r="N11" s="174">
        <f t="shared" si="1"/>
        <v>356.7</v>
      </c>
      <c r="O11" s="174">
        <f t="shared" si="1"/>
        <v>809.1</v>
      </c>
      <c r="P11" s="174">
        <f t="shared" si="1"/>
        <v>146.16</v>
      </c>
      <c r="Q11" s="96">
        <f t="shared" si="1"/>
        <v>18.878999999999998</v>
      </c>
      <c r="R11" s="96">
        <f t="shared" si="1"/>
        <v>3.6539999999999999</v>
      </c>
      <c r="S11" s="96">
        <f t="shared" si="1"/>
        <v>3.8280000000000003</v>
      </c>
      <c r="T11" s="96">
        <f t="shared" si="1"/>
        <v>2.262</v>
      </c>
      <c r="U11" s="97">
        <f t="shared" si="1"/>
        <v>0.52200000000000002</v>
      </c>
    </row>
    <row r="12" spans="2:21" s="69" customFormat="1" ht="40.15" customHeight="1">
      <c r="B12" s="136">
        <v>1.5</v>
      </c>
      <c r="C12" s="137" t="s">
        <v>42</v>
      </c>
      <c r="D12" s="171">
        <v>860</v>
      </c>
      <c r="E12" s="172">
        <v>435</v>
      </c>
      <c r="F12" s="172">
        <v>785</v>
      </c>
      <c r="G12" s="172">
        <v>45</v>
      </c>
      <c r="H12" s="133">
        <v>6.62</v>
      </c>
      <c r="I12" s="133">
        <v>5</v>
      </c>
      <c r="J12" s="133">
        <v>0.8</v>
      </c>
      <c r="K12" s="140">
        <v>0.9</v>
      </c>
      <c r="L12" s="135">
        <v>2</v>
      </c>
      <c r="M12" s="163">
        <f t="shared" si="0"/>
        <v>1.29</v>
      </c>
      <c r="N12" s="174">
        <f>$M12*E12</f>
        <v>561.15</v>
      </c>
      <c r="O12" s="174">
        <f>$M12*F12</f>
        <v>1012.65</v>
      </c>
      <c r="P12" s="174">
        <f>$M12*G12</f>
        <v>58.050000000000004</v>
      </c>
      <c r="Q12" s="96">
        <f>$M12*H12</f>
        <v>8.5397999999999996</v>
      </c>
      <c r="R12" s="96">
        <f>$M12*I12</f>
        <v>6.45</v>
      </c>
      <c r="S12" s="96">
        <f t="shared" si="1"/>
        <v>1.032</v>
      </c>
      <c r="T12" s="96">
        <f t="shared" si="1"/>
        <v>1.161</v>
      </c>
      <c r="U12" s="97">
        <f t="shared" si="1"/>
        <v>2.58</v>
      </c>
    </row>
    <row r="13" spans="2:21" s="69" customFormat="1" ht="40.15" customHeight="1">
      <c r="B13" s="136">
        <v>7.0000000000000007E-2</v>
      </c>
      <c r="C13" s="137" t="s">
        <v>43</v>
      </c>
      <c r="D13" s="171">
        <v>950</v>
      </c>
      <c r="E13" s="172">
        <v>0</v>
      </c>
      <c r="F13" s="172">
        <v>0</v>
      </c>
      <c r="G13" s="172">
        <v>0</v>
      </c>
      <c r="H13" s="133">
        <v>0</v>
      </c>
      <c r="I13" s="133">
        <v>210.5</v>
      </c>
      <c r="J13" s="133">
        <v>0</v>
      </c>
      <c r="K13" s="140">
        <v>21.1</v>
      </c>
      <c r="L13" s="135">
        <v>84.2</v>
      </c>
      <c r="M13" s="163">
        <f t="shared" si="0"/>
        <v>6.6500000000000004E-2</v>
      </c>
      <c r="N13" s="174">
        <f t="shared" ref="N13:R14" si="2">$M13*E13</f>
        <v>0</v>
      </c>
      <c r="O13" s="174">
        <f t="shared" si="2"/>
        <v>0</v>
      </c>
      <c r="P13" s="174">
        <f t="shared" si="2"/>
        <v>0</v>
      </c>
      <c r="Q13" s="96">
        <f t="shared" si="2"/>
        <v>0</v>
      </c>
      <c r="R13" s="96">
        <f t="shared" si="2"/>
        <v>13.998250000000001</v>
      </c>
      <c r="S13" s="96">
        <f t="shared" si="1"/>
        <v>0</v>
      </c>
      <c r="T13" s="96">
        <f t="shared" si="1"/>
        <v>1.4031500000000001</v>
      </c>
      <c r="U13" s="97">
        <f t="shared" si="1"/>
        <v>5.5993000000000004</v>
      </c>
    </row>
    <row r="14" spans="2:21" s="69" customFormat="1" ht="40.15" customHeight="1">
      <c r="B14" s="136"/>
      <c r="C14" s="137"/>
      <c r="D14" s="138"/>
      <c r="E14" s="139"/>
      <c r="F14" s="139"/>
      <c r="G14" s="139"/>
      <c r="H14" s="133"/>
      <c r="I14" s="133"/>
      <c r="J14" s="133"/>
      <c r="K14" s="140"/>
      <c r="L14" s="135"/>
      <c r="M14" s="163">
        <f t="shared" si="0"/>
        <v>0</v>
      </c>
      <c r="N14" s="174">
        <f t="shared" si="2"/>
        <v>0</v>
      </c>
      <c r="O14" s="174">
        <f t="shared" si="2"/>
        <v>0</v>
      </c>
      <c r="P14" s="174">
        <f t="shared" si="2"/>
        <v>0</v>
      </c>
      <c r="Q14" s="96">
        <f t="shared" si="2"/>
        <v>0</v>
      </c>
      <c r="R14" s="96">
        <f t="shared" si="2"/>
        <v>0</v>
      </c>
      <c r="S14" s="96">
        <f t="shared" si="1"/>
        <v>0</v>
      </c>
      <c r="T14" s="96">
        <f t="shared" si="1"/>
        <v>0</v>
      </c>
      <c r="U14" s="97">
        <f t="shared" si="1"/>
        <v>0</v>
      </c>
    </row>
    <row r="15" spans="2:21" s="69" customFormat="1" ht="40.15" customHeight="1">
      <c r="B15" s="136"/>
      <c r="C15" s="137"/>
      <c r="D15" s="138"/>
      <c r="E15" s="139"/>
      <c r="F15" s="139"/>
      <c r="G15" s="139"/>
      <c r="H15" s="133"/>
      <c r="I15" s="133"/>
      <c r="J15" s="133"/>
      <c r="K15" s="140"/>
      <c r="L15" s="135"/>
      <c r="M15" s="163">
        <f t="shared" si="0"/>
        <v>0</v>
      </c>
      <c r="N15" s="174">
        <f t="shared" si="1"/>
        <v>0</v>
      </c>
      <c r="O15" s="174">
        <f t="shared" si="1"/>
        <v>0</v>
      </c>
      <c r="P15" s="174">
        <f t="shared" si="1"/>
        <v>0</v>
      </c>
      <c r="Q15" s="96">
        <f t="shared" si="1"/>
        <v>0</v>
      </c>
      <c r="R15" s="96">
        <f t="shared" si="1"/>
        <v>0</v>
      </c>
      <c r="S15" s="96">
        <f t="shared" si="1"/>
        <v>0</v>
      </c>
      <c r="T15" s="96">
        <f t="shared" si="1"/>
        <v>0</v>
      </c>
      <c r="U15" s="97">
        <f t="shared" si="1"/>
        <v>0</v>
      </c>
    </row>
    <row r="16" spans="2:21" s="69" customFormat="1" ht="40.15" customHeight="1">
      <c r="B16" s="136"/>
      <c r="C16" s="142"/>
      <c r="D16" s="138"/>
      <c r="E16" s="139"/>
      <c r="F16" s="139"/>
      <c r="G16" s="139"/>
      <c r="H16" s="143"/>
      <c r="I16" s="143"/>
      <c r="J16" s="143"/>
      <c r="K16" s="144"/>
      <c r="L16" s="131"/>
      <c r="M16" s="163">
        <f t="shared" si="0"/>
        <v>0</v>
      </c>
      <c r="N16" s="174">
        <f t="shared" si="1"/>
        <v>0</v>
      </c>
      <c r="O16" s="174">
        <f t="shared" si="1"/>
        <v>0</v>
      </c>
      <c r="P16" s="174">
        <f t="shared" si="1"/>
        <v>0</v>
      </c>
      <c r="Q16" s="96">
        <f t="shared" si="1"/>
        <v>0</v>
      </c>
      <c r="R16" s="96">
        <f t="shared" si="1"/>
        <v>0</v>
      </c>
      <c r="S16" s="96">
        <f t="shared" si="1"/>
        <v>0</v>
      </c>
      <c r="T16" s="96">
        <f t="shared" si="1"/>
        <v>0</v>
      </c>
      <c r="U16" s="97">
        <f t="shared" si="1"/>
        <v>0</v>
      </c>
    </row>
    <row r="17" spans="2:21" s="69" customFormat="1" ht="40.15" customHeight="1" thickBot="1">
      <c r="B17" s="145"/>
      <c r="C17" s="146"/>
      <c r="D17" s="147"/>
      <c r="E17" s="148"/>
      <c r="F17" s="148"/>
      <c r="G17" s="148"/>
      <c r="H17" s="149"/>
      <c r="I17" s="149"/>
      <c r="J17" s="149"/>
      <c r="K17" s="150"/>
      <c r="L17" s="151"/>
      <c r="M17" s="163">
        <f t="shared" si="0"/>
        <v>0</v>
      </c>
      <c r="N17" s="174">
        <f>M17*E17</f>
        <v>0</v>
      </c>
      <c r="O17" s="174">
        <f>N17*F17</f>
        <v>0</v>
      </c>
      <c r="P17" s="174">
        <f>G17*M17</f>
        <v>0</v>
      </c>
      <c r="Q17" s="96">
        <f>M17*H17</f>
        <v>0</v>
      </c>
      <c r="R17" s="96">
        <f>I17*M17</f>
        <v>0</v>
      </c>
      <c r="S17" s="96">
        <f>J17*M17</f>
        <v>0</v>
      </c>
      <c r="T17" s="96">
        <f>K17*M17</f>
        <v>0</v>
      </c>
      <c r="U17" s="97">
        <f>L17*M17</f>
        <v>0</v>
      </c>
    </row>
    <row r="18" spans="2:21" s="69" customFormat="1" ht="40.15" customHeight="1">
      <c r="C18" s="85"/>
      <c r="D18" s="86"/>
      <c r="E18" s="87"/>
      <c r="F18" s="87"/>
      <c r="G18" s="87"/>
      <c r="H18" s="88"/>
      <c r="I18" s="89"/>
      <c r="J18" s="89"/>
      <c r="K18" s="89"/>
      <c r="L18" s="90" t="s">
        <v>23</v>
      </c>
      <c r="M18" s="91">
        <f>SUM(M10:M17)</f>
        <v>7.2965</v>
      </c>
      <c r="N18" s="175">
        <f t="shared" ref="N18:U18" si="3">SUM(N10:N17)</f>
        <v>2001.4500000000003</v>
      </c>
      <c r="O18" s="175">
        <f>SUM(O10:O17)</f>
        <v>3963.75</v>
      </c>
      <c r="P18" s="175">
        <f t="shared" si="3"/>
        <v>876.20999999999992</v>
      </c>
      <c r="Q18" s="92">
        <f t="shared" si="3"/>
        <v>67.738799999999998</v>
      </c>
      <c r="R18" s="92">
        <f t="shared" si="3"/>
        <v>55.602249999999998</v>
      </c>
      <c r="S18" s="92">
        <f t="shared" si="3"/>
        <v>19.98</v>
      </c>
      <c r="T18" s="92">
        <f t="shared" si="3"/>
        <v>16.166150000000002</v>
      </c>
      <c r="U18" s="93">
        <f t="shared" si="3"/>
        <v>12.901300000000001</v>
      </c>
    </row>
    <row r="19" spans="2:21" s="69" customFormat="1" ht="40.15" customHeight="1">
      <c r="C19" s="85"/>
      <c r="D19" s="86"/>
      <c r="E19" s="87"/>
      <c r="F19" s="87"/>
      <c r="G19" s="87"/>
      <c r="H19" s="88"/>
      <c r="I19" s="89"/>
      <c r="J19" s="87"/>
      <c r="K19" s="89"/>
      <c r="L19" s="90" t="s">
        <v>24</v>
      </c>
      <c r="M19" s="152">
        <v>7.3</v>
      </c>
      <c r="N19" s="176">
        <f>(M19*0.12)*1000</f>
        <v>876</v>
      </c>
      <c r="O19" s="176">
        <f>(M19*0.28)*1000</f>
        <v>2044</v>
      </c>
      <c r="P19" s="177">
        <v>860</v>
      </c>
      <c r="Q19" s="140">
        <v>68</v>
      </c>
      <c r="R19" s="140">
        <v>33</v>
      </c>
      <c r="S19" s="140">
        <v>18</v>
      </c>
      <c r="T19" s="140">
        <v>7</v>
      </c>
      <c r="U19" s="141">
        <v>6</v>
      </c>
    </row>
    <row r="20" spans="2:21" s="69" customFormat="1" ht="40.15" customHeight="1" thickBot="1">
      <c r="C20" s="85"/>
      <c r="D20" s="86"/>
      <c r="F20" s="227"/>
      <c r="G20" s="227"/>
      <c r="H20" s="228" t="s">
        <v>28</v>
      </c>
      <c r="I20" s="232">
        <f>(N18/M18)/10</f>
        <v>27.430274789282539</v>
      </c>
      <c r="J20" s="89"/>
      <c r="K20" s="87"/>
      <c r="L20" s="99" t="s">
        <v>25</v>
      </c>
      <c r="M20" s="102">
        <f t="shared" ref="M20" si="4">M18-M19</f>
        <v>-3.4999999999998366E-3</v>
      </c>
      <c r="N20" s="101" t="s">
        <v>8</v>
      </c>
      <c r="O20" s="178">
        <f t="shared" ref="O20:U20" si="5">O18-O19</f>
        <v>1919.75</v>
      </c>
      <c r="P20" s="178">
        <f t="shared" si="5"/>
        <v>16.209999999999923</v>
      </c>
      <c r="Q20" s="102">
        <f t="shared" si="5"/>
        <v>-0.26120000000000232</v>
      </c>
      <c r="R20" s="103">
        <f t="shared" si="5"/>
        <v>22.602249999999998</v>
      </c>
      <c r="S20" s="103">
        <f t="shared" si="5"/>
        <v>1.9800000000000004</v>
      </c>
      <c r="T20" s="104">
        <f t="shared" si="5"/>
        <v>9.1661500000000018</v>
      </c>
      <c r="U20" s="105">
        <f t="shared" si="5"/>
        <v>6.9013000000000009</v>
      </c>
    </row>
    <row r="21" spans="2:21" s="69" customFormat="1" ht="40.15" customHeight="1">
      <c r="F21" s="224"/>
      <c r="G21" s="224"/>
      <c r="H21" s="225" t="s">
        <v>29</v>
      </c>
      <c r="I21" s="230">
        <f>(O18/M18)/10</f>
        <v>54.323990954567265</v>
      </c>
    </row>
    <row r="22" spans="2:21" s="69" customFormat="1" ht="18.75" customHeight="1">
      <c r="B22" s="106" t="s">
        <v>19</v>
      </c>
      <c r="C22" s="107"/>
      <c r="G22" s="107"/>
    </row>
    <row r="23" spans="2:21" s="69" customFormat="1" ht="21.6" customHeight="1"/>
    <row r="24" spans="2:21" s="69" customFormat="1" ht="21.6" customHeight="1"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</row>
    <row r="25" spans="2:21" s="69" customFormat="1" ht="21.6" customHeight="1"/>
    <row r="26" spans="2:21" s="69" customFormat="1" ht="21.6" customHeight="1"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</row>
    <row r="27" spans="2:21" s="69" customFormat="1" ht="21.6" customHeight="1"/>
    <row r="28" spans="2:21" s="69" customFormat="1" ht="21.6" customHeight="1"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</row>
    <row r="29" spans="2:21" s="11" customFormat="1" ht="30.6" customHeight="1">
      <c r="T29" s="12"/>
      <c r="U29" s="12"/>
    </row>
    <row r="30" spans="2:21" s="11" customFormat="1" ht="15"/>
    <row r="31" spans="2:21" s="11" customFormat="1" ht="15"/>
    <row r="32" spans="2:21" s="11" customFormat="1" ht="15"/>
  </sheetData>
  <mergeCells count="1">
    <mergeCell ref="C8:C9"/>
  </mergeCells>
  <conditionalFormatting sqref="I21">
    <cfRule type="cellIs" dxfId="2" priority="1" operator="lessThan">
      <formula>28</formula>
    </cfRule>
  </conditionalFormatting>
  <printOptions gridLinesSet="0"/>
  <pageMargins left="0.55118110236220474" right="0.19685039370078741" top="0.39370078740157483" bottom="0" header="0.23622047244094491" footer="0.51181102362204722"/>
  <pageSetup paperSize="9" scale="4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V32"/>
  <sheetViews>
    <sheetView showGridLines="0" zoomScale="40" zoomScaleNormal="40" zoomScaleSheetLayoutView="40" zoomScalePageLayoutView="40" workbookViewId="0">
      <selection sqref="A1:T22"/>
    </sheetView>
  </sheetViews>
  <sheetFormatPr baseColWidth="10" defaultColWidth="11.5546875" defaultRowHeight="23.25"/>
  <cols>
    <col min="1" max="1" width="1.5546875" style="1" customWidth="1"/>
    <col min="2" max="2" width="7.33203125" style="1" customWidth="1"/>
    <col min="3" max="3" width="28.77734375" style="1" customWidth="1"/>
    <col min="4" max="4" width="10.77734375" style="1" customWidth="1"/>
    <col min="5" max="5" width="15.44140625" style="1" customWidth="1"/>
    <col min="6" max="6" width="13.44140625" style="1" customWidth="1"/>
    <col min="7" max="8" width="10.77734375" style="1" customWidth="1"/>
    <col min="9" max="12" width="8.5546875" style="1" customWidth="1"/>
    <col min="13" max="13" width="14.44140625" style="1" customWidth="1"/>
    <col min="14" max="14" width="11.88671875" style="1" customWidth="1"/>
    <col min="15" max="15" width="12.109375" style="1" customWidth="1"/>
    <col min="16" max="17" width="10.77734375" style="1" customWidth="1"/>
    <col min="18" max="21" width="8.5546875" style="1" customWidth="1"/>
    <col min="22" max="16384" width="11.5546875" style="1"/>
  </cols>
  <sheetData>
    <row r="1" spans="2:22" ht="33" customHeight="1">
      <c r="B1" s="20" t="s">
        <v>14</v>
      </c>
    </row>
    <row r="2" spans="2:22" s="69" customFormat="1" ht="21.75"/>
    <row r="3" spans="2:22" s="78" customFormat="1" ht="24.95" customHeight="1">
      <c r="B3" s="70"/>
      <c r="C3" s="70"/>
      <c r="D3" s="71"/>
      <c r="E3" s="72"/>
      <c r="F3" s="73" t="s">
        <v>15</v>
      </c>
      <c r="G3" s="74"/>
      <c r="H3" s="74"/>
      <c r="I3" s="75"/>
      <c r="J3" s="75"/>
      <c r="K3" s="75"/>
      <c r="L3" s="73" t="s">
        <v>16</v>
      </c>
      <c r="M3" s="75"/>
      <c r="N3" s="75"/>
      <c r="O3" s="75"/>
      <c r="P3" s="75"/>
      <c r="S3" s="83"/>
      <c r="T3" s="167"/>
    </row>
    <row r="4" spans="2:22" s="78" customFormat="1" ht="33.6" customHeight="1">
      <c r="B4" s="79"/>
      <c r="C4" s="79"/>
      <c r="D4" s="80" t="s">
        <v>38</v>
      </c>
      <c r="E4" s="81"/>
      <c r="F4" s="78" t="s">
        <v>6</v>
      </c>
      <c r="I4" s="80" t="s">
        <v>18</v>
      </c>
      <c r="J4" s="82"/>
      <c r="K4" s="109"/>
      <c r="L4" s="78" t="s">
        <v>3</v>
      </c>
      <c r="N4" s="76" t="s">
        <v>17</v>
      </c>
      <c r="O4" s="77"/>
      <c r="P4" s="166"/>
      <c r="R4" s="79"/>
      <c r="S4" s="83"/>
      <c r="T4" s="84"/>
    </row>
    <row r="5" spans="2:22" s="2" customFormat="1" ht="20.25">
      <c r="B5" s="4"/>
      <c r="C5" s="3"/>
      <c r="E5" s="5"/>
      <c r="F5" s="5"/>
      <c r="G5" s="5"/>
      <c r="I5" s="6"/>
      <c r="J5" s="7"/>
      <c r="K5" s="7"/>
      <c r="L5" s="7"/>
      <c r="P5" s="9"/>
      <c r="Q5" s="3"/>
      <c r="R5" s="3"/>
      <c r="S5" s="3"/>
      <c r="T5" s="3"/>
      <c r="U5" s="3"/>
    </row>
    <row r="6" spans="2:22" ht="24" thickBot="1">
      <c r="B6" s="4"/>
      <c r="C6" s="3"/>
      <c r="D6" s="2"/>
      <c r="E6" s="5"/>
      <c r="F6" s="5"/>
      <c r="G6" s="5"/>
      <c r="H6" s="2"/>
      <c r="I6" s="8"/>
      <c r="J6" s="7"/>
      <c r="K6" s="7"/>
      <c r="L6" s="7"/>
      <c r="M6" s="3"/>
      <c r="N6" s="3"/>
      <c r="O6" s="3"/>
      <c r="P6" s="3"/>
      <c r="Q6" s="3"/>
      <c r="R6" s="3"/>
      <c r="S6" s="3"/>
      <c r="T6" s="3"/>
      <c r="U6" s="3"/>
      <c r="V6" s="2"/>
    </row>
    <row r="7" spans="2:22" ht="27" customHeight="1" thickBot="1">
      <c r="B7" s="10"/>
      <c r="C7" s="44"/>
      <c r="D7" s="217"/>
      <c r="E7" s="209" t="s">
        <v>10</v>
      </c>
      <c r="F7" s="209"/>
      <c r="G7" s="209"/>
      <c r="H7" s="209"/>
      <c r="I7" s="210"/>
      <c r="J7" s="210"/>
      <c r="K7" s="210"/>
      <c r="L7" s="208"/>
      <c r="M7" s="209" t="s">
        <v>30</v>
      </c>
      <c r="N7" s="209"/>
      <c r="O7" s="209"/>
      <c r="P7" s="209"/>
      <c r="Q7" s="209"/>
      <c r="R7" s="210"/>
      <c r="S7" s="218"/>
      <c r="T7" s="197"/>
      <c r="U7" s="123"/>
      <c r="V7" s="2"/>
    </row>
    <row r="8" spans="2:22" ht="65.25" customHeight="1">
      <c r="B8" s="223" t="s">
        <v>11</v>
      </c>
      <c r="C8" s="186" t="s">
        <v>4</v>
      </c>
      <c r="D8" s="52" t="s">
        <v>9</v>
      </c>
      <c r="E8" s="53" t="s">
        <v>21</v>
      </c>
      <c r="F8" s="54" t="s">
        <v>27</v>
      </c>
      <c r="G8" s="55" t="s">
        <v>13</v>
      </c>
      <c r="H8" s="56" t="s">
        <v>0</v>
      </c>
      <c r="I8" s="56" t="s">
        <v>1</v>
      </c>
      <c r="J8" s="56" t="s">
        <v>26</v>
      </c>
      <c r="K8" s="57" t="s">
        <v>2</v>
      </c>
      <c r="L8" s="203" t="s">
        <v>9</v>
      </c>
      <c r="M8" s="53" t="s">
        <v>21</v>
      </c>
      <c r="N8" s="204" t="s">
        <v>27</v>
      </c>
      <c r="O8" s="205" t="s">
        <v>13</v>
      </c>
      <c r="P8" s="206" t="s">
        <v>0</v>
      </c>
      <c r="Q8" s="206" t="s">
        <v>1</v>
      </c>
      <c r="R8" s="206" t="s">
        <v>26</v>
      </c>
      <c r="S8" s="207" t="s">
        <v>2</v>
      </c>
      <c r="T8" s="2"/>
    </row>
    <row r="9" spans="2:22" ht="24.75" customHeight="1" thickBot="1">
      <c r="B9" s="19" t="s">
        <v>3</v>
      </c>
      <c r="C9" s="187"/>
      <c r="D9" s="59" t="s">
        <v>5</v>
      </c>
      <c r="E9" s="60" t="s">
        <v>6</v>
      </c>
      <c r="F9" s="61" t="s">
        <v>6</v>
      </c>
      <c r="G9" s="61" t="s">
        <v>7</v>
      </c>
      <c r="H9" s="62" t="s">
        <v>6</v>
      </c>
      <c r="I9" s="62" t="s">
        <v>6</v>
      </c>
      <c r="J9" s="62" t="s">
        <v>6</v>
      </c>
      <c r="K9" s="63" t="s">
        <v>6</v>
      </c>
      <c r="L9" s="64" t="s">
        <v>3</v>
      </c>
      <c r="M9" s="60" t="s">
        <v>6</v>
      </c>
      <c r="N9" s="66" t="s">
        <v>6</v>
      </c>
      <c r="O9" s="66" t="s">
        <v>7</v>
      </c>
      <c r="P9" s="67" t="s">
        <v>6</v>
      </c>
      <c r="Q9" s="67" t="s">
        <v>6</v>
      </c>
      <c r="R9" s="67" t="s">
        <v>6</v>
      </c>
      <c r="S9" s="68" t="s">
        <v>6</v>
      </c>
      <c r="T9" s="2"/>
    </row>
    <row r="10" spans="2:22" ht="48" customHeight="1">
      <c r="B10" s="23"/>
      <c r="C10" s="24"/>
      <c r="D10" s="25"/>
      <c r="E10" s="26"/>
      <c r="F10" s="26"/>
      <c r="G10" s="27"/>
      <c r="H10" s="27"/>
      <c r="I10" s="27"/>
      <c r="J10" s="28"/>
      <c r="K10" s="29"/>
      <c r="L10" s="15"/>
      <c r="M10" s="16"/>
      <c r="N10" s="16"/>
      <c r="O10" s="16"/>
      <c r="P10" s="16"/>
      <c r="Q10" s="16"/>
      <c r="R10" s="16"/>
      <c r="S10" s="17"/>
      <c r="T10" s="2"/>
    </row>
    <row r="11" spans="2:22" ht="48" customHeight="1">
      <c r="B11" s="30"/>
      <c r="C11" s="31"/>
      <c r="D11" s="32"/>
      <c r="E11" s="33"/>
      <c r="F11" s="33"/>
      <c r="G11" s="27"/>
      <c r="H11" s="27"/>
      <c r="I11" s="27"/>
      <c r="J11" s="13"/>
      <c r="K11" s="29"/>
      <c r="L11" s="18"/>
      <c r="M11" s="13"/>
      <c r="N11" s="13"/>
      <c r="O11" s="13"/>
      <c r="P11" s="13"/>
      <c r="Q11" s="13"/>
      <c r="R11" s="13"/>
      <c r="S11" s="14"/>
      <c r="T11" s="2"/>
    </row>
    <row r="12" spans="2:22" ht="48" customHeight="1">
      <c r="B12" s="30"/>
      <c r="C12" s="31"/>
      <c r="D12" s="32"/>
      <c r="E12" s="33"/>
      <c r="F12" s="33"/>
      <c r="G12" s="27"/>
      <c r="H12" s="27"/>
      <c r="I12" s="27"/>
      <c r="J12" s="13"/>
      <c r="K12" s="29"/>
      <c r="L12" s="18"/>
      <c r="M12" s="13"/>
      <c r="N12" s="13"/>
      <c r="O12" s="13"/>
      <c r="P12" s="13"/>
      <c r="Q12" s="13"/>
      <c r="R12" s="13"/>
      <c r="S12" s="14"/>
      <c r="T12" s="2"/>
    </row>
    <row r="13" spans="2:22" ht="48" customHeight="1">
      <c r="B13" s="30"/>
      <c r="C13" s="31"/>
      <c r="D13" s="32"/>
      <c r="E13" s="33"/>
      <c r="F13" s="33"/>
      <c r="G13" s="27"/>
      <c r="H13" s="27"/>
      <c r="I13" s="27"/>
      <c r="J13" s="13"/>
      <c r="K13" s="29"/>
      <c r="L13" s="18"/>
      <c r="M13" s="13"/>
      <c r="N13" s="13"/>
      <c r="O13" s="13"/>
      <c r="P13" s="13"/>
      <c r="Q13" s="13"/>
      <c r="R13" s="13"/>
      <c r="S13" s="14"/>
      <c r="T13" s="2"/>
    </row>
    <row r="14" spans="2:22" ht="48" customHeight="1">
      <c r="B14" s="30"/>
      <c r="C14" s="31"/>
      <c r="D14" s="32"/>
      <c r="E14" s="33"/>
      <c r="F14" s="33"/>
      <c r="G14" s="27"/>
      <c r="H14" s="27"/>
      <c r="I14" s="27"/>
      <c r="J14" s="13"/>
      <c r="K14" s="29"/>
      <c r="L14" s="18"/>
      <c r="M14" s="13"/>
      <c r="N14" s="13"/>
      <c r="O14" s="13"/>
      <c r="P14" s="13"/>
      <c r="Q14" s="13"/>
      <c r="R14" s="13"/>
      <c r="S14" s="14"/>
      <c r="T14" s="2"/>
    </row>
    <row r="15" spans="2:22" ht="48" customHeight="1">
      <c r="B15" s="30"/>
      <c r="C15" s="31"/>
      <c r="D15" s="32"/>
      <c r="E15" s="33"/>
      <c r="F15" s="33"/>
      <c r="G15" s="27"/>
      <c r="H15" s="27"/>
      <c r="I15" s="27"/>
      <c r="J15" s="13"/>
      <c r="K15" s="29"/>
      <c r="L15" s="18"/>
      <c r="M15" s="13"/>
      <c r="N15" s="13"/>
      <c r="O15" s="13"/>
      <c r="P15" s="13"/>
      <c r="Q15" s="13"/>
      <c r="R15" s="13"/>
      <c r="S15" s="14"/>
      <c r="T15" s="2"/>
    </row>
    <row r="16" spans="2:22" ht="48" customHeight="1">
      <c r="B16" s="30"/>
      <c r="C16" s="34"/>
      <c r="D16" s="32"/>
      <c r="E16" s="33"/>
      <c r="F16" s="33"/>
      <c r="G16" s="35"/>
      <c r="H16" s="35"/>
      <c r="I16" s="35"/>
      <c r="J16" s="36"/>
      <c r="K16" s="25"/>
      <c r="L16" s="18"/>
      <c r="M16" s="13"/>
      <c r="N16" s="13"/>
      <c r="O16" s="13"/>
      <c r="P16" s="13"/>
      <c r="Q16" s="13"/>
      <c r="R16" s="13"/>
      <c r="S16" s="14"/>
      <c r="T16" s="2"/>
    </row>
    <row r="17" spans="2:21" ht="48" customHeight="1" thickBot="1">
      <c r="B17" s="37"/>
      <c r="C17" s="38"/>
      <c r="D17" s="39"/>
      <c r="E17" s="40"/>
      <c r="F17" s="40"/>
      <c r="G17" s="41"/>
      <c r="H17" s="41"/>
      <c r="I17" s="41"/>
      <c r="J17" s="42"/>
      <c r="K17" s="43"/>
      <c r="L17" s="18"/>
      <c r="M17" s="13"/>
      <c r="N17" s="13"/>
      <c r="O17" s="13"/>
      <c r="P17" s="13"/>
      <c r="Q17" s="13"/>
      <c r="R17" s="13"/>
      <c r="S17" s="14"/>
      <c r="T17" s="2"/>
    </row>
    <row r="18" spans="2:21" s="69" customFormat="1" ht="40.15" customHeight="1">
      <c r="C18" s="85"/>
      <c r="D18" s="86"/>
      <c r="E18" s="87"/>
      <c r="G18" s="88"/>
      <c r="H18" s="89"/>
      <c r="I18" s="89"/>
      <c r="J18" s="89"/>
      <c r="K18" s="90" t="s">
        <v>23</v>
      </c>
      <c r="L18" s="91"/>
      <c r="M18" s="92"/>
      <c r="N18" s="92"/>
      <c r="O18" s="92"/>
      <c r="P18" s="92"/>
      <c r="Q18" s="92"/>
      <c r="R18" s="92"/>
      <c r="S18" s="93"/>
    </row>
    <row r="19" spans="2:21" s="69" customFormat="1" ht="40.15" customHeight="1">
      <c r="C19" s="85"/>
      <c r="D19" s="86"/>
      <c r="E19" s="87"/>
      <c r="F19" s="87"/>
      <c r="G19" s="88"/>
      <c r="H19" s="89"/>
      <c r="J19" s="89"/>
      <c r="K19" s="90" t="s">
        <v>24</v>
      </c>
      <c r="L19" s="94"/>
      <c r="M19" s="95"/>
      <c r="N19" s="96"/>
      <c r="O19" s="96"/>
      <c r="P19" s="96"/>
      <c r="Q19" s="96"/>
      <c r="R19" s="96"/>
      <c r="S19" s="97"/>
    </row>
    <row r="20" spans="2:21" s="69" customFormat="1" ht="40.15" customHeight="1" thickBot="1">
      <c r="C20" s="85"/>
      <c r="D20" s="86"/>
      <c r="E20" s="87"/>
      <c r="F20" s="87"/>
      <c r="G20" s="165"/>
      <c r="H20" s="98"/>
      <c r="J20" s="87"/>
      <c r="K20" s="99" t="s">
        <v>25</v>
      </c>
      <c r="L20" s="100"/>
      <c r="M20" s="101"/>
      <c r="N20" s="102"/>
      <c r="O20" s="102"/>
      <c r="P20" s="103"/>
      <c r="Q20" s="103"/>
      <c r="R20" s="104"/>
      <c r="S20" s="105"/>
    </row>
    <row r="21" spans="2:21" s="69" customFormat="1" ht="40.15" customHeight="1">
      <c r="F21" s="224"/>
      <c r="G21" s="224"/>
      <c r="H21" s="225" t="s">
        <v>29</v>
      </c>
      <c r="I21" s="226"/>
    </row>
    <row r="22" spans="2:21" s="69" customFormat="1" ht="17.25" customHeight="1">
      <c r="F22" s="234"/>
      <c r="G22" s="234"/>
      <c r="H22" s="235"/>
      <c r="I22" s="236"/>
    </row>
    <row r="23" spans="2:21" s="69" customFormat="1" ht="18.75" customHeight="1">
      <c r="B23" s="106" t="s">
        <v>19</v>
      </c>
      <c r="C23" s="107"/>
      <c r="G23" s="107"/>
    </row>
    <row r="24" spans="2:21" s="69" customFormat="1" ht="21.75"/>
    <row r="25" spans="2:21" s="69" customFormat="1" ht="21.75"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</row>
    <row r="26" spans="2:21" s="69" customFormat="1" ht="21.75"/>
    <row r="27" spans="2:21" s="69" customFormat="1" ht="21.75"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</row>
    <row r="28" spans="2:21" s="69" customFormat="1" ht="21.75"/>
    <row r="29" spans="2:21" s="11" customFormat="1" ht="30.6" customHeight="1">
      <c r="T29" s="12"/>
      <c r="U29" s="12"/>
    </row>
    <row r="30" spans="2:21" s="11" customFormat="1" ht="15"/>
    <row r="31" spans="2:21" s="11" customFormat="1" ht="15"/>
    <row r="32" spans="2:21" s="11" customFormat="1" ht="15"/>
  </sheetData>
  <mergeCells count="1">
    <mergeCell ref="C8:C9"/>
  </mergeCells>
  <printOptions gridLinesSet="0"/>
  <pageMargins left="0.55118110236220474" right="0.19685039370078741" top="0.39370078740157483" bottom="0" header="0.23622047244094491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Leerformular m. Formeln Mast</vt:lpstr>
      <vt:lpstr>Mast Beispiel 250 kg</vt:lpstr>
      <vt:lpstr>Mast Beispiel 450 kg</vt:lpstr>
      <vt:lpstr>Mast Beispiel 700 kg</vt:lpstr>
      <vt:lpstr>Leerformular m. Formeln JV</vt:lpstr>
      <vt:lpstr>JV Beispiel 400 kg</vt:lpstr>
      <vt:lpstr>Leerformular-ohne-Formeln weiß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Brandl, Jennifer (LfL)</dc:creator>
  <cp:lastModifiedBy>Rauch, Petra (LfL)</cp:lastModifiedBy>
  <cp:lastPrinted>2020-03-10T17:18:15Z</cp:lastPrinted>
  <dcterms:created xsi:type="dcterms:W3CDTF">2000-12-14T18:41:28Z</dcterms:created>
  <dcterms:modified xsi:type="dcterms:W3CDTF">2022-07-21T12:40:25Z</dcterms:modified>
</cp:coreProperties>
</file>